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★調査研究関連\認可保育所・病児保育事業実施場所新設関係\病児保育プロポーザル準備\プロポーザル関係\募集要項案\★募集要項（案）確定版_整理中\様式案\"/>
    </mc:Choice>
  </mc:AlternateContent>
  <xr:revisionPtr revIDLastSave="0" documentId="13_ncr:1_{01ED26D7-B636-4AC2-B4EE-F2A3AFACC3D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様式6-2積算・内容記入書" sheetId="11" state="hidden" r:id="rId1"/>
    <sheet name="収支予算書(認可保育所用)" sheetId="9" r:id="rId2"/>
    <sheet name="R11補助金算出表" sheetId="13" r:id="rId3"/>
    <sheet name="R12補助金算出表" sheetId="15" r:id="rId4"/>
    <sheet name="R13補助金算出表" sheetId="14" r:id="rId5"/>
    <sheet name="収支予算書(病児保育施設用)" sheetId="12" r:id="rId6"/>
  </sheets>
  <definedNames>
    <definedName name="_xlnm.Print_Area" localSheetId="2">'R11補助金算出表'!$A$1:$E$32</definedName>
    <definedName name="_xlnm.Print_Area" localSheetId="3">'R12補助金算出表'!$A$1:$E$32</definedName>
    <definedName name="_xlnm.Print_Area" localSheetId="4">'R13補助金算出表'!$A$1:$E$32</definedName>
    <definedName name="_xlnm.Print_Area" localSheetId="1">'収支予算書(認可保育所用)'!$A$1:$K$67</definedName>
    <definedName name="_xlnm.Print_Area" localSheetId="5">'収支予算書(病児保育施設用)'!$A$1:$J$64</definedName>
    <definedName name="_xlnm.Print_Area" localSheetId="0">'様式6-2積算・内容記入書'!$A$1:$G$55</definedName>
    <definedName name="_xlnm.Print_Titles" localSheetId="0">'様式6-2積算・内容記入書'!$1:$5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0" i="15" l="1"/>
  <c r="C49" i="15"/>
  <c r="B49" i="15"/>
  <c r="B47" i="15"/>
  <c r="C46" i="15"/>
  <c r="B46" i="15"/>
  <c r="B44" i="15"/>
  <c r="D42" i="15"/>
  <c r="C42" i="15"/>
  <c r="D40" i="15"/>
  <c r="D51" i="15" s="1"/>
  <c r="C40" i="15"/>
  <c r="C51" i="15" s="1"/>
  <c r="B40" i="15"/>
  <c r="B42" i="15" s="1"/>
  <c r="E39" i="15"/>
  <c r="E27" i="15"/>
  <c r="E26" i="15"/>
  <c r="E25" i="15"/>
  <c r="E24" i="15" s="1"/>
  <c r="E23" i="15"/>
  <c r="E22" i="15"/>
  <c r="E21" i="15"/>
  <c r="E20" i="15"/>
  <c r="E19" i="15"/>
  <c r="E18" i="15"/>
  <c r="E17" i="15" s="1"/>
  <c r="E16" i="15"/>
  <c r="E15" i="15"/>
  <c r="E14" i="15"/>
  <c r="E13" i="15"/>
  <c r="E12" i="15"/>
  <c r="E11" i="15"/>
  <c r="E10" i="15"/>
  <c r="E8" i="15"/>
  <c r="E7" i="15" s="1"/>
  <c r="D51" i="14"/>
  <c r="D48" i="14"/>
  <c r="D47" i="14"/>
  <c r="C47" i="14"/>
  <c r="B47" i="14"/>
  <c r="D45" i="14"/>
  <c r="D44" i="14"/>
  <c r="C44" i="14"/>
  <c r="B44" i="14"/>
  <c r="C42" i="14"/>
  <c r="B42" i="14"/>
  <c r="D40" i="14"/>
  <c r="D50" i="14" s="1"/>
  <c r="C40" i="14"/>
  <c r="C51" i="14" s="1"/>
  <c r="B40" i="14"/>
  <c r="B51" i="14" s="1"/>
  <c r="E39" i="14"/>
  <c r="E27" i="14"/>
  <c r="E26" i="14"/>
  <c r="E25" i="14"/>
  <c r="E24" i="14" s="1"/>
  <c r="E23" i="14"/>
  <c r="E22" i="14"/>
  <c r="E21" i="14"/>
  <c r="E20" i="14"/>
  <c r="E19" i="14"/>
  <c r="E17" i="14" s="1"/>
  <c r="E18" i="14"/>
  <c r="E16" i="14"/>
  <c r="E15" i="14"/>
  <c r="E14" i="14" s="1"/>
  <c r="E13" i="14"/>
  <c r="E12" i="14"/>
  <c r="E11" i="14"/>
  <c r="E10" i="14"/>
  <c r="E8" i="14"/>
  <c r="E7" i="14" s="1"/>
  <c r="E11" i="13"/>
  <c r="E14" i="13"/>
  <c r="E39" i="13"/>
  <c r="D47" i="13"/>
  <c r="D48" i="13"/>
  <c r="D50" i="13"/>
  <c r="D51" i="13"/>
  <c r="C49" i="13"/>
  <c r="D40" i="13"/>
  <c r="D44" i="13" s="1"/>
  <c r="C40" i="13"/>
  <c r="C47" i="13" s="1"/>
  <c r="B40" i="13"/>
  <c r="B49" i="13" s="1"/>
  <c r="E27" i="13"/>
  <c r="E26" i="13" s="1"/>
  <c r="E19" i="13"/>
  <c r="E20" i="13"/>
  <c r="E21" i="13"/>
  <c r="E22" i="13"/>
  <c r="E23" i="13"/>
  <c r="E18" i="13"/>
  <c r="E16" i="13"/>
  <c r="E15" i="13"/>
  <c r="E12" i="13"/>
  <c r="E13" i="13"/>
  <c r="E10" i="13"/>
  <c r="E8" i="13"/>
  <c r="E7" i="13" s="1"/>
  <c r="H58" i="12"/>
  <c r="F58" i="12"/>
  <c r="D58" i="12"/>
  <c r="H46" i="12"/>
  <c r="F46" i="12"/>
  <c r="D46" i="12"/>
  <c r="H27" i="12"/>
  <c r="F27" i="12"/>
  <c r="D27" i="12"/>
  <c r="H21" i="12"/>
  <c r="F21" i="12"/>
  <c r="D21" i="12"/>
  <c r="H20" i="12"/>
  <c r="F20" i="12"/>
  <c r="D20" i="12"/>
  <c r="H18" i="12"/>
  <c r="F18" i="12"/>
  <c r="D18" i="12"/>
  <c r="H9" i="12"/>
  <c r="F9" i="12"/>
  <c r="D9" i="12"/>
  <c r="D21" i="9"/>
  <c r="E9" i="14" l="1"/>
  <c r="E28" i="14" s="1"/>
  <c r="E9" i="15"/>
  <c r="E28" i="15" s="1"/>
  <c r="E9" i="13"/>
  <c r="C44" i="15"/>
  <c r="C47" i="15"/>
  <c r="C50" i="15"/>
  <c r="D44" i="15"/>
  <c r="D47" i="15"/>
  <c r="D50" i="15"/>
  <c r="B45" i="15"/>
  <c r="B48" i="15"/>
  <c r="B51" i="15"/>
  <c r="C45" i="15"/>
  <c r="C48" i="15"/>
  <c r="D45" i="15"/>
  <c r="D48" i="15"/>
  <c r="B46" i="14"/>
  <c r="B49" i="14"/>
  <c r="D42" i="14"/>
  <c r="C46" i="14"/>
  <c r="C49" i="14"/>
  <c r="B50" i="14"/>
  <c r="C50" i="14"/>
  <c r="B45" i="14"/>
  <c r="B48" i="14"/>
  <c r="C45" i="14"/>
  <c r="C48" i="14"/>
  <c r="B42" i="13"/>
  <c r="E25" i="13" s="1"/>
  <c r="E24" i="13" s="1"/>
  <c r="B51" i="13"/>
  <c r="B48" i="13"/>
  <c r="B47" i="13"/>
  <c r="C50" i="13"/>
  <c r="C48" i="13"/>
  <c r="B46" i="13"/>
  <c r="C46" i="13"/>
  <c r="B45" i="13"/>
  <c r="C45" i="13"/>
  <c r="D45" i="13"/>
  <c r="B44" i="13"/>
  <c r="D42" i="13"/>
  <c r="B50" i="13"/>
  <c r="C42" i="13"/>
  <c r="C44" i="13"/>
  <c r="C51" i="13"/>
  <c r="E17" i="13"/>
  <c r="F60" i="12"/>
  <c r="H60" i="12"/>
  <c r="D60" i="12"/>
  <c r="D9" i="9"/>
  <c r="E28" i="13" l="1"/>
  <c r="E47" i="11"/>
  <c r="F47" i="11"/>
  <c r="D47" i="11"/>
  <c r="D59" i="9" l="1"/>
  <c r="H59" i="9"/>
  <c r="F59" i="9"/>
  <c r="K40" i="11" l="1"/>
  <c r="J40" i="11"/>
  <c r="D28" i="9" l="1"/>
  <c r="D47" i="9"/>
  <c r="H28" i="9" l="1"/>
  <c r="F28" i="9"/>
  <c r="H22" i="9"/>
  <c r="F22" i="9"/>
  <c r="D22" i="9"/>
  <c r="H47" i="9" l="1"/>
  <c r="F47" i="9"/>
  <c r="D19" i="9" l="1"/>
  <c r="D61" i="9" s="1"/>
  <c r="F18" i="11" l="1"/>
  <c r="E18" i="11"/>
  <c r="D18" i="11"/>
  <c r="H21" i="9"/>
  <c r="F21" i="9"/>
  <c r="H9" i="9"/>
  <c r="F9" i="9"/>
  <c r="H19" i="9"/>
  <c r="F19" i="9"/>
  <c r="F61" i="9" l="1"/>
  <c r="H6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徳江 理恵(ﾄｸｴ ﾘｴ)</author>
  </authors>
  <commentList>
    <comment ref="C8" authorId="0" shapeId="0" xr:uid="{8C46C12E-D1D4-4FEC-91EE-8BB2BCDA07FD}">
      <text>
        <r>
          <rPr>
            <sz val="9"/>
            <color indexed="81"/>
            <rFont val="MS P ゴシック"/>
            <family val="3"/>
            <charset val="128"/>
          </rPr>
          <t xml:space="preserve">加配が必要な児童数を想定し、保育士の人数を入力してください。
</t>
        </r>
      </text>
    </comment>
    <comment ref="C27" authorId="0" shapeId="0" xr:uid="{DD7CB027-1F8F-4569-87DB-B60763D81C5D}">
      <text>
        <r>
          <rPr>
            <sz val="9"/>
            <color indexed="81"/>
            <rFont val="MS P ゴシック"/>
            <family val="3"/>
            <charset val="128"/>
          </rPr>
          <t xml:space="preserve">年間に想定される保育士数を入力してください。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徳江 理恵(ﾄｸｴ ﾘｴ)</author>
  </authors>
  <commentList>
    <comment ref="C8" authorId="0" shapeId="0" xr:uid="{C180872A-9FDC-477E-A3E4-99FB64DE6F2A}">
      <text>
        <r>
          <rPr>
            <sz val="9"/>
            <color indexed="81"/>
            <rFont val="MS P ゴシック"/>
            <family val="3"/>
            <charset val="128"/>
          </rPr>
          <t xml:space="preserve">加配が必要な児童数を想定し、保育士の人数を入力してください。
</t>
        </r>
      </text>
    </comment>
    <comment ref="C27" authorId="0" shapeId="0" xr:uid="{DCAEF4AE-1C78-4F8B-9C1D-B42F84BC879E}">
      <text>
        <r>
          <rPr>
            <sz val="9"/>
            <color indexed="81"/>
            <rFont val="MS P ゴシック"/>
            <family val="3"/>
            <charset val="128"/>
          </rPr>
          <t xml:space="preserve">年間に想定される保育士数を入力してください。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徳江 理恵(ﾄｸｴ ﾘｴ)</author>
  </authors>
  <commentList>
    <comment ref="C8" authorId="0" shapeId="0" xr:uid="{9BB53C29-2E39-48F8-B0ED-29E8463983F2}">
      <text>
        <r>
          <rPr>
            <sz val="9"/>
            <color indexed="81"/>
            <rFont val="MS P ゴシック"/>
            <family val="3"/>
            <charset val="128"/>
          </rPr>
          <t xml:space="preserve">加配が必要な児童数を想定し、保育士の人数を入力してください。
</t>
        </r>
      </text>
    </comment>
    <comment ref="C27" authorId="0" shapeId="0" xr:uid="{D9F58234-46FF-4227-8F07-F12F324FD8A6}">
      <text>
        <r>
          <rPr>
            <sz val="9"/>
            <color indexed="81"/>
            <rFont val="MS P ゴシック"/>
            <family val="3"/>
            <charset val="128"/>
          </rPr>
          <t xml:space="preserve">年間に想定される保育士数を入力してください。
</t>
        </r>
      </text>
    </comment>
  </commentList>
</comments>
</file>

<file path=xl/sharedStrings.xml><?xml version="1.0" encoding="utf-8"?>
<sst xmlns="http://schemas.openxmlformats.org/spreadsheetml/2006/main" count="657" uniqueCount="171">
  <si>
    <t>寄付金収入</t>
    <rPh sb="0" eb="3">
      <t>キフキン</t>
    </rPh>
    <rPh sb="3" eb="5">
      <t>シュウニュウ</t>
    </rPh>
    <phoneticPr fontId="2"/>
  </si>
  <si>
    <t>雑収入</t>
    <rPh sb="0" eb="3">
      <t>ザツシュウニュウ</t>
    </rPh>
    <phoneticPr fontId="2"/>
  </si>
  <si>
    <t>受取利息配当金収入</t>
    <rPh sb="0" eb="2">
      <t>ウケトリ</t>
    </rPh>
    <rPh sb="2" eb="4">
      <t>リソク</t>
    </rPh>
    <rPh sb="4" eb="7">
      <t>ハイトウキン</t>
    </rPh>
    <rPh sb="7" eb="9">
      <t>シュウニュウ</t>
    </rPh>
    <phoneticPr fontId="2"/>
  </si>
  <si>
    <t>支出</t>
    <rPh sb="0" eb="2">
      <t>シシュツ</t>
    </rPh>
    <phoneticPr fontId="2"/>
  </si>
  <si>
    <t>職員俸給</t>
    <rPh sb="0" eb="1">
      <t>ショク</t>
    </rPh>
    <rPh sb="1" eb="2">
      <t>イン</t>
    </rPh>
    <rPh sb="2" eb="4">
      <t>ホウキュウ</t>
    </rPh>
    <phoneticPr fontId="2"/>
  </si>
  <si>
    <t>職員諸手当</t>
    <rPh sb="0" eb="1">
      <t>ショク</t>
    </rPh>
    <rPh sb="1" eb="2">
      <t>イン</t>
    </rPh>
    <rPh sb="2" eb="5">
      <t>ショテアテ</t>
    </rPh>
    <phoneticPr fontId="2"/>
  </si>
  <si>
    <t>非常勤職員給与</t>
    <rPh sb="0" eb="3">
      <t>ヒジョウキン</t>
    </rPh>
    <rPh sb="3" eb="4">
      <t>ショク</t>
    </rPh>
    <rPh sb="4" eb="5">
      <t>イン</t>
    </rPh>
    <rPh sb="5" eb="7">
      <t>キュウヨ</t>
    </rPh>
    <phoneticPr fontId="2"/>
  </si>
  <si>
    <t>事務費支出</t>
    <rPh sb="0" eb="3">
      <t>ジムヒ</t>
    </rPh>
    <rPh sb="3" eb="5">
      <t>シシュツ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</si>
  <si>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</si>
  <si>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福利厚生費</t>
    <rPh sb="0" eb="2">
      <t>フクリ</t>
    </rPh>
    <rPh sb="2" eb="5">
      <t>コウセイヒ</t>
    </rPh>
    <phoneticPr fontId="2"/>
  </si>
  <si>
    <t>旅費交通費</t>
    <rPh sb="0" eb="2">
      <t>リョヒ</t>
    </rPh>
    <rPh sb="2" eb="5">
      <t>コウツウヒ</t>
    </rPh>
    <phoneticPr fontId="2"/>
  </si>
  <si>
    <t>研修費</t>
    <rPh sb="0" eb="3">
      <t>ケンシュウヒ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</si>
  <si>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</si>
  <si>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器具什器費</t>
    <rPh sb="0" eb="2">
      <t>キグ</t>
    </rPh>
    <rPh sb="2" eb="4">
      <t>ジュウキ</t>
    </rPh>
    <rPh sb="4" eb="5">
      <t>ヒ</t>
    </rPh>
    <phoneticPr fontId="2"/>
  </si>
  <si>
    <t>水道光熱費</t>
    <rPh sb="0" eb="2">
      <t>スイドウ</t>
    </rPh>
    <rPh sb="2" eb="4">
      <t>コウネツ</t>
    </rPh>
    <rPh sb="4" eb="5">
      <t>ヒ</t>
    </rPh>
    <phoneticPr fontId="2"/>
  </si>
  <si>
    <t>燃料費</t>
    <rPh sb="0" eb="3">
      <t>ネンリョウヒ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</si>
  <si>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</si>
  <si>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</si>
  <si>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会議費</t>
    <rPh sb="0" eb="3">
      <t>カイギヒ</t>
    </rPh>
    <phoneticPr fontId="2"/>
  </si>
  <si>
    <t>広報費</t>
    <rPh sb="0" eb="2">
      <t>コウホウ</t>
    </rPh>
    <rPh sb="2" eb="3">
      <t>ヒ</t>
    </rPh>
    <phoneticPr fontId="2"/>
  </si>
  <si>
    <t>業務委託費</t>
    <rPh sb="0" eb="2">
      <t>ギョウム</t>
    </rPh>
    <rPh sb="2" eb="4">
      <t>イタク</t>
    </rPh>
    <rPh sb="4" eb="5">
      <t>ヒ</t>
    </rPh>
    <phoneticPr fontId="2"/>
  </si>
  <si>
    <t>手数料</t>
    <rPh sb="0" eb="3">
      <t>テスウリョウ</t>
    </rPh>
    <phoneticPr fontId="2"/>
  </si>
  <si>
    <t>損害保険料</t>
    <rPh sb="0" eb="2">
      <t>ソンガイ</t>
    </rPh>
    <rPh sb="2" eb="5">
      <t>ホケンリョウ</t>
    </rPh>
    <phoneticPr fontId="2"/>
  </si>
  <si>
    <t>賃借料</t>
    <rPh sb="0" eb="3">
      <t>チンシャクリョウ</t>
    </rPh>
    <phoneticPr fontId="2"/>
  </si>
  <si>
    <t>租税公課</t>
    <rPh sb="0" eb="2">
      <t>ソゼイ</t>
    </rPh>
    <rPh sb="2" eb="4">
      <t>コウカ</t>
    </rPh>
    <phoneticPr fontId="2"/>
  </si>
  <si>
    <t>雑費</t>
    <rPh sb="0" eb="2">
      <t>ザッピ</t>
    </rPh>
    <phoneticPr fontId="2"/>
  </si>
  <si>
    <t>事業費支出</t>
    <rPh sb="0" eb="3">
      <t>ジギョウヒ</t>
    </rPh>
    <rPh sb="3" eb="5">
      <t>シシュツ</t>
    </rPh>
    <phoneticPr fontId="2"/>
  </si>
  <si>
    <t>給食費</t>
    <rPh sb="0" eb="3">
      <t>キュウショクヒ</t>
    </rPh>
    <phoneticPr fontId="2"/>
  </si>
  <si>
    <t>保健衛生費</t>
    <rPh sb="0" eb="2">
      <t>ホケン</t>
    </rPh>
    <rPh sb="2" eb="5">
      <t>エイセイヒ</t>
    </rPh>
    <phoneticPr fontId="2"/>
  </si>
  <si>
    <t>保育材料費</t>
    <rPh sb="0" eb="2">
      <t>ホイク</t>
    </rPh>
    <rPh sb="2" eb="5">
      <t>ザイリョウヒ</t>
    </rPh>
    <phoneticPr fontId="2"/>
  </si>
  <si>
    <t>水道光熱費</t>
    <rPh sb="0" eb="2">
      <t>スイドウ</t>
    </rPh>
    <rPh sb="2" eb="5">
      <t>コウネツヒ</t>
    </rPh>
    <phoneticPr fontId="2"/>
  </si>
  <si>
    <t>退職共済掛金等</t>
    <rPh sb="0" eb="2">
      <t>タイショク</t>
    </rPh>
    <rPh sb="2" eb="4">
      <t>キョウサイ</t>
    </rPh>
    <rPh sb="4" eb="6">
      <t>カケキン</t>
    </rPh>
    <rPh sb="6" eb="7">
      <t>トウ</t>
    </rPh>
    <phoneticPr fontId="2"/>
  </si>
  <si>
    <t>借入金利息支出</t>
    <rPh sb="0" eb="2">
      <t>カリイレ</t>
    </rPh>
    <rPh sb="2" eb="3">
      <t>キン</t>
    </rPh>
    <rPh sb="3" eb="5">
      <t>リソク</t>
    </rPh>
    <rPh sb="5" eb="7">
      <t>シシュツ</t>
    </rPh>
    <phoneticPr fontId="2"/>
  </si>
  <si>
    <t>借入金元金償還金支出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2"/>
  </si>
  <si>
    <t>備考</t>
    <rPh sb="0" eb="2">
      <t>ビコウ</t>
    </rPh>
    <phoneticPr fontId="2"/>
  </si>
  <si>
    <t>勘　定　科　目</t>
    <rPh sb="0" eb="1">
      <t>カン</t>
    </rPh>
    <rPh sb="2" eb="3">
      <t>サダム</t>
    </rPh>
    <rPh sb="4" eb="5">
      <t>カ</t>
    </rPh>
    <rPh sb="6" eb="7">
      <t>メ</t>
    </rPh>
    <phoneticPr fontId="1"/>
  </si>
  <si>
    <t>その他（　　　　　　　　　　　）</t>
    <rPh sb="2" eb="3">
      <t>タ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</si>
  <si>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</si>
  <si>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</si>
  <si>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>人件費</t>
    <rPh sb="0" eb="3">
      <t>ジンケンヒ</t>
    </rPh>
    <phoneticPr fontId="2"/>
  </si>
  <si>
    <t>その他（　　　　　　　　　　）</t>
    <rPh sb="2" eb="3">
      <t>タ</t>
    </rPh>
    <phoneticPr fontId="2"/>
  </si>
  <si>
    <t>収入</t>
    <rPh sb="0" eb="2">
      <t>シュウニュウ</t>
    </rPh>
    <phoneticPr fontId="2"/>
  </si>
  <si>
    <t>計①</t>
    <rPh sb="0" eb="1">
      <t>シュウケイ</t>
    </rPh>
    <phoneticPr fontId="2"/>
  </si>
  <si>
    <t>計②</t>
    <rPh sb="0" eb="1">
      <t>ケイ</t>
    </rPh>
    <phoneticPr fontId="2"/>
  </si>
  <si>
    <t>収入計①－支出計②</t>
    <rPh sb="0" eb="2">
      <t>シュウニュウ</t>
    </rPh>
    <rPh sb="2" eb="3">
      <t>ケイ</t>
    </rPh>
    <rPh sb="5" eb="7">
      <t>シシュツ</t>
    </rPh>
    <rPh sb="7" eb="8">
      <t>ケイ</t>
    </rPh>
    <phoneticPr fontId="2"/>
  </si>
  <si>
    <t>入園児童数の見込※1</t>
    <rPh sb="0" eb="2">
      <t>ニュウエン</t>
    </rPh>
    <rPh sb="2" eb="4">
      <t>ジドウ</t>
    </rPh>
    <rPh sb="4" eb="5">
      <t>スウ</t>
    </rPh>
    <rPh sb="6" eb="8">
      <t>ミコミ</t>
    </rPh>
    <phoneticPr fontId="2"/>
  </si>
  <si>
    <t>運営費収入※2</t>
    <rPh sb="0" eb="2">
      <t>ウンエイ</t>
    </rPh>
    <rPh sb="2" eb="3">
      <t>ヒ</t>
    </rPh>
    <rPh sb="3" eb="5">
      <t>シュウニュウ</t>
    </rPh>
    <phoneticPr fontId="2"/>
  </si>
  <si>
    <t>補助金収入※3</t>
    <rPh sb="0" eb="3">
      <t>ホジョキン</t>
    </rPh>
    <rPh sb="3" eb="5">
      <t>シュウニュウ</t>
    </rPh>
    <phoneticPr fontId="2"/>
  </si>
  <si>
    <t>利用料収入※4</t>
    <rPh sb="0" eb="2">
      <t>リヨウ</t>
    </rPh>
    <rPh sb="2" eb="3">
      <t>リョウ</t>
    </rPh>
    <rPh sb="3" eb="5">
      <t>シュウニュウ</t>
    </rPh>
    <phoneticPr fontId="2"/>
  </si>
  <si>
    <t>※1</t>
    <phoneticPr fontId="1"/>
  </si>
  <si>
    <t>各年齢の受入人数は、定員ではなく、入園児童数の見込みで積算してください。</t>
    <phoneticPr fontId="2"/>
  </si>
  <si>
    <t>※2</t>
    <phoneticPr fontId="1"/>
  </si>
  <si>
    <t>※3</t>
    <phoneticPr fontId="2"/>
  </si>
  <si>
    <t>※4</t>
    <phoneticPr fontId="2"/>
  </si>
  <si>
    <t>（注）</t>
    <rPh sb="1" eb="2">
      <t>チュウ</t>
    </rPh>
    <phoneticPr fontId="2"/>
  </si>
  <si>
    <t>科目は適宜、追加をしてください。</t>
    <rPh sb="0" eb="2">
      <t>カモク</t>
    </rPh>
    <rPh sb="3" eb="5">
      <t>テキギ</t>
    </rPh>
    <rPh sb="6" eb="8">
      <t>ツイカ</t>
    </rPh>
    <phoneticPr fontId="2"/>
  </si>
  <si>
    <t>％</t>
    <phoneticPr fontId="2"/>
  </si>
  <si>
    <t>利用定員に対する割合</t>
    <rPh sb="0" eb="2">
      <t>リヨウ</t>
    </rPh>
    <rPh sb="2" eb="4">
      <t>テイイン</t>
    </rPh>
    <rPh sb="5" eb="6">
      <t>タイ</t>
    </rPh>
    <rPh sb="8" eb="10">
      <t>ワリアイ</t>
    </rPh>
    <phoneticPr fontId="2"/>
  </si>
  <si>
    <t>備考</t>
    <rPh sb="0" eb="2">
      <t>ビコウ</t>
    </rPh>
    <phoneticPr fontId="1"/>
  </si>
  <si>
    <t>整備予定認可保育所　積算・内容記入書</t>
    <rPh sb="0" eb="2">
      <t>セイビ</t>
    </rPh>
    <rPh sb="2" eb="4">
      <t>ヨテイ</t>
    </rPh>
    <rPh sb="4" eb="6">
      <t>ニンカ</t>
    </rPh>
    <rPh sb="6" eb="8">
      <t>ホイク</t>
    </rPh>
    <rPh sb="8" eb="9">
      <t>ショ</t>
    </rPh>
    <rPh sb="10" eb="12">
      <t>セキサン</t>
    </rPh>
    <rPh sb="13" eb="15">
      <t>ナイヨウ</t>
    </rPh>
    <rPh sb="15" eb="17">
      <t>キニュウ</t>
    </rPh>
    <rPh sb="17" eb="18">
      <t>ショ</t>
    </rPh>
    <phoneticPr fontId="2"/>
  </si>
  <si>
    <t>運営費収入</t>
    <rPh sb="0" eb="2">
      <t>ウンエイ</t>
    </rPh>
    <rPh sb="2" eb="3">
      <t>ヒ</t>
    </rPh>
    <rPh sb="3" eb="5">
      <t>シュウニュウ</t>
    </rPh>
    <phoneticPr fontId="2"/>
  </si>
  <si>
    <t>補助金収入</t>
    <rPh sb="0" eb="3">
      <t>ホジョキン</t>
    </rPh>
    <rPh sb="3" eb="5">
      <t>シュウニュウ</t>
    </rPh>
    <phoneticPr fontId="2"/>
  </si>
  <si>
    <t>利用料収入</t>
    <rPh sb="0" eb="2">
      <t>リヨウ</t>
    </rPh>
    <rPh sb="2" eb="3">
      <t>リョウ</t>
    </rPh>
    <rPh sb="3" eb="5">
      <t>シュウニュウ</t>
    </rPh>
    <phoneticPr fontId="2"/>
  </si>
  <si>
    <t>項目</t>
    <rPh sb="0" eb="2">
      <t>コウモク</t>
    </rPh>
    <phoneticPr fontId="2"/>
  </si>
  <si>
    <t>予算額（円）</t>
    <rPh sb="0" eb="3">
      <t>ヨサンガク</t>
    </rPh>
    <rPh sb="4" eb="5">
      <t>エン</t>
    </rPh>
    <phoneticPr fontId="2"/>
  </si>
  <si>
    <t>※収支予算書に金額記載のない項目は削除してください。</t>
    <rPh sb="1" eb="3">
      <t>シュウシ</t>
    </rPh>
    <rPh sb="3" eb="6">
      <t>ヨサンショ</t>
    </rPh>
    <rPh sb="7" eb="9">
      <t>キンガク</t>
    </rPh>
    <rPh sb="9" eb="11">
      <t>キサイ</t>
    </rPh>
    <rPh sb="14" eb="16">
      <t>コウモク</t>
    </rPh>
    <rPh sb="17" eb="19">
      <t>サクジョ</t>
    </rPh>
    <phoneticPr fontId="2"/>
  </si>
  <si>
    <t>R3年度</t>
    <rPh sb="2" eb="4">
      <t>ネンド</t>
    </rPh>
    <phoneticPr fontId="2"/>
  </si>
  <si>
    <t>R5年度</t>
    <rPh sb="2" eb="4">
      <t>ネンド</t>
    </rPh>
    <phoneticPr fontId="2"/>
  </si>
  <si>
    <t>R4年度</t>
    <rPh sb="2" eb="4">
      <t>ネンド</t>
    </rPh>
    <phoneticPr fontId="2"/>
  </si>
  <si>
    <t>給食費（副食費）</t>
    <rPh sb="0" eb="3">
      <t>キュウショクヒ</t>
    </rPh>
    <rPh sb="4" eb="6">
      <t>フクショク</t>
    </rPh>
    <rPh sb="6" eb="7">
      <t>ヒ</t>
    </rPh>
    <phoneticPr fontId="2"/>
  </si>
  <si>
    <t>給食費（主食費）</t>
    <rPh sb="0" eb="3">
      <t>キュウショクヒ</t>
    </rPh>
    <rPh sb="4" eb="6">
      <t>シュショク</t>
    </rPh>
    <rPh sb="6" eb="7">
      <t>ヒ</t>
    </rPh>
    <phoneticPr fontId="2"/>
  </si>
  <si>
    <t>給食費（副食費）</t>
    <phoneticPr fontId="2"/>
  </si>
  <si>
    <t>給食費（主食費）</t>
    <phoneticPr fontId="2"/>
  </si>
  <si>
    <t>積算・具体的な内容（年度ごとの違いも記載）</t>
    <rPh sb="0" eb="2">
      <t>セキサン</t>
    </rPh>
    <rPh sb="3" eb="6">
      <t>グタイテキ</t>
    </rPh>
    <rPh sb="7" eb="9">
      <t>ナイヨウ</t>
    </rPh>
    <rPh sb="10" eb="12">
      <t>ネンド</t>
    </rPh>
    <rPh sb="15" eb="16">
      <t>チガ</t>
    </rPh>
    <rPh sb="18" eb="20">
      <t>キサイ</t>
    </rPh>
    <phoneticPr fontId="2"/>
  </si>
  <si>
    <t>積算・具体的な内容（年度ごとの違いも記載）</t>
    <rPh sb="0" eb="2">
      <t>セキサン</t>
    </rPh>
    <rPh sb="3" eb="6">
      <t>グタイテキ</t>
    </rPh>
    <rPh sb="7" eb="9">
      <t>ナイヨウ</t>
    </rPh>
    <phoneticPr fontId="2"/>
  </si>
  <si>
    <t>法人名　社会福祉法人愛和</t>
    <rPh sb="0" eb="2">
      <t>ホウジン</t>
    </rPh>
    <rPh sb="2" eb="3">
      <t>メイ</t>
    </rPh>
    <rPh sb="4" eb="6">
      <t>シャカイ</t>
    </rPh>
    <rPh sb="6" eb="8">
      <t>フクシ</t>
    </rPh>
    <rPh sb="8" eb="10">
      <t>ホウジン</t>
    </rPh>
    <rPh sb="10" eb="12">
      <t>アイワ</t>
    </rPh>
    <phoneticPr fontId="2"/>
  </si>
  <si>
    <t>保守料、諸会費含む</t>
    <rPh sb="0" eb="3">
      <t>ホシュリョウ</t>
    </rPh>
    <rPh sb="4" eb="7">
      <t>ショカイヒ</t>
    </rPh>
    <rPh sb="7" eb="8">
      <t>フク</t>
    </rPh>
    <phoneticPr fontId="2"/>
  </si>
  <si>
    <t>円</t>
    <phoneticPr fontId="2"/>
  </si>
  <si>
    <t>4500円×以上児＊12か月</t>
    <rPh sb="4" eb="5">
      <t>エン</t>
    </rPh>
    <rPh sb="6" eb="8">
      <t>イジョウ</t>
    </rPh>
    <rPh sb="8" eb="9">
      <t>ジ</t>
    </rPh>
    <rPh sb="13" eb="14">
      <t>ゲツ</t>
    </rPh>
    <phoneticPr fontId="2"/>
  </si>
  <si>
    <t>1500円×以上児＊12か月</t>
    <rPh sb="4" eb="5">
      <t>エン</t>
    </rPh>
    <rPh sb="6" eb="8">
      <t>イジョウ</t>
    </rPh>
    <rPh sb="8" eb="9">
      <t>ジ</t>
    </rPh>
    <rPh sb="13" eb="14">
      <t>ゲツ</t>
    </rPh>
    <phoneticPr fontId="2"/>
  </si>
  <si>
    <t>内科検診2回、歯科検診1回等</t>
    <rPh sb="0" eb="2">
      <t>ナイカ</t>
    </rPh>
    <rPh sb="2" eb="4">
      <t>ケンシン</t>
    </rPh>
    <rPh sb="5" eb="6">
      <t>カイ</t>
    </rPh>
    <rPh sb="7" eb="9">
      <t>シカ</t>
    </rPh>
    <rPh sb="9" eb="11">
      <t>ケンシン</t>
    </rPh>
    <rPh sb="12" eb="13">
      <t>カイ</t>
    </rPh>
    <rPh sb="13" eb="14">
      <t>トウ</t>
    </rPh>
    <phoneticPr fontId="2"/>
  </si>
  <si>
    <t>延長保育150万　一時預かり100万</t>
    <rPh sb="0" eb="2">
      <t>エンチョウ</t>
    </rPh>
    <rPh sb="2" eb="4">
      <t>ホイク</t>
    </rPh>
    <rPh sb="7" eb="8">
      <t>マン</t>
    </rPh>
    <rPh sb="9" eb="11">
      <t>イチジ</t>
    </rPh>
    <rPh sb="11" eb="12">
      <t>アズ</t>
    </rPh>
    <rPh sb="17" eb="18">
      <t>マン</t>
    </rPh>
    <phoneticPr fontId="2"/>
  </si>
  <si>
    <t>AED装置等</t>
    <rPh sb="3" eb="5">
      <t>ソウチ</t>
    </rPh>
    <rPh sb="5" eb="6">
      <t>トウ</t>
    </rPh>
    <phoneticPr fontId="2"/>
  </si>
  <si>
    <t>職員健康診断、検体</t>
    <rPh sb="0" eb="2">
      <t>ショクイン</t>
    </rPh>
    <rPh sb="2" eb="4">
      <t>ケンコウ</t>
    </rPh>
    <rPh sb="4" eb="6">
      <t>シンダン</t>
    </rPh>
    <rPh sb="7" eb="9">
      <t>ケンタイ</t>
    </rPh>
    <phoneticPr fontId="2"/>
  </si>
  <si>
    <t>コピー代含む</t>
    <rPh sb="3" eb="4">
      <t>ダイ</t>
    </rPh>
    <rPh sb="4" eb="5">
      <t>フク</t>
    </rPh>
    <phoneticPr fontId="2"/>
  </si>
  <si>
    <t>振込手数料等</t>
    <rPh sb="0" eb="1">
      <t>フ</t>
    </rPh>
    <rPh sb="1" eb="2">
      <t>コ</t>
    </rPh>
    <rPh sb="2" eb="5">
      <t>テスウリョウ</t>
    </rPh>
    <rPh sb="5" eb="6">
      <t>トウ</t>
    </rPh>
    <phoneticPr fontId="2"/>
  </si>
  <si>
    <t>７０００円＊園児数</t>
    <rPh sb="4" eb="5">
      <t>エン</t>
    </rPh>
    <rPh sb="6" eb="8">
      <t>エンジ</t>
    </rPh>
    <rPh sb="8" eb="9">
      <t>カズ</t>
    </rPh>
    <phoneticPr fontId="2"/>
  </si>
  <si>
    <t>新入園用品2000円＊園児数　延長保育利用料5000円＊１２か月</t>
    <rPh sb="0" eb="2">
      <t>シンニュウ</t>
    </rPh>
    <rPh sb="2" eb="3">
      <t>エン</t>
    </rPh>
    <rPh sb="3" eb="5">
      <t>ヨウヒン</t>
    </rPh>
    <rPh sb="9" eb="10">
      <t>エン</t>
    </rPh>
    <rPh sb="11" eb="13">
      <t>エンジ</t>
    </rPh>
    <rPh sb="13" eb="14">
      <t>カズ</t>
    </rPh>
    <rPh sb="15" eb="17">
      <t>エンチョウ</t>
    </rPh>
    <rPh sb="17" eb="19">
      <t>ホイク</t>
    </rPh>
    <rPh sb="19" eb="22">
      <t>リヨウリョウ</t>
    </rPh>
    <rPh sb="26" eb="27">
      <t>エン</t>
    </rPh>
    <rPh sb="31" eb="32">
      <t>ゲツ</t>
    </rPh>
    <phoneticPr fontId="2"/>
  </si>
  <si>
    <t>非常勤4名</t>
    <rPh sb="0" eb="3">
      <t>ヒジョウキン</t>
    </rPh>
    <rPh sb="4" eb="5">
      <t>メイ</t>
    </rPh>
    <phoneticPr fontId="2"/>
  </si>
  <si>
    <t>常勤１２名</t>
    <rPh sb="0" eb="2">
      <t>ジョウキン</t>
    </rPh>
    <rPh sb="4" eb="5">
      <t>メイ</t>
    </rPh>
    <phoneticPr fontId="2"/>
  </si>
  <si>
    <t>ホームページ等</t>
    <rPh sb="6" eb="7">
      <t>トウ</t>
    </rPh>
    <phoneticPr fontId="2"/>
  </si>
  <si>
    <t>ゴミ収集等</t>
    <rPh sb="2" eb="4">
      <t>シュウシュウ</t>
    </rPh>
    <rPh sb="4" eb="5">
      <t>トウ</t>
    </rPh>
    <phoneticPr fontId="2"/>
  </si>
  <si>
    <t>電話、インターネット代</t>
    <rPh sb="0" eb="2">
      <t>デンワ</t>
    </rPh>
    <rPh sb="10" eb="11">
      <t>ダイ</t>
    </rPh>
    <phoneticPr fontId="2"/>
  </si>
  <si>
    <t>新入園用品含む　行事等</t>
    <rPh sb="0" eb="2">
      <t>シンニュウ</t>
    </rPh>
    <rPh sb="2" eb="3">
      <t>エン</t>
    </rPh>
    <rPh sb="3" eb="5">
      <t>ヨウヒン</t>
    </rPh>
    <rPh sb="5" eb="6">
      <t>フク</t>
    </rPh>
    <rPh sb="8" eb="10">
      <t>ギョウジ</t>
    </rPh>
    <rPh sb="10" eb="11">
      <t>トウ</t>
    </rPh>
    <phoneticPr fontId="2"/>
  </si>
  <si>
    <t>スポーツ振興センター、建物</t>
    <rPh sb="4" eb="6">
      <t>シンコウ</t>
    </rPh>
    <rPh sb="11" eb="13">
      <t>タテモノ</t>
    </rPh>
    <phoneticPr fontId="2"/>
  </si>
  <si>
    <t>損害保険料</t>
    <rPh sb="0" eb="2">
      <t>ソンガイ</t>
    </rPh>
    <rPh sb="2" eb="4">
      <t>ホケン</t>
    </rPh>
    <rPh sb="4" eb="5">
      <t>リョウ</t>
    </rPh>
    <phoneticPr fontId="2"/>
  </si>
  <si>
    <t>賞与、処遇改善含む（初年度賞与１回）</t>
    <rPh sb="0" eb="2">
      <t>ショウヨ</t>
    </rPh>
    <rPh sb="3" eb="5">
      <t>ショグウ</t>
    </rPh>
    <rPh sb="5" eb="7">
      <t>カイゼン</t>
    </rPh>
    <rPh sb="7" eb="8">
      <t>フク</t>
    </rPh>
    <rPh sb="10" eb="13">
      <t>ショネンド</t>
    </rPh>
    <rPh sb="13" eb="15">
      <t>ショウヨ</t>
    </rPh>
    <rPh sb="16" eb="17">
      <t>カイ</t>
    </rPh>
    <phoneticPr fontId="2"/>
  </si>
  <si>
    <t>土地建物賃借料、システム料、職員駐車場代</t>
    <rPh sb="0" eb="2">
      <t>トチ</t>
    </rPh>
    <rPh sb="2" eb="4">
      <t>タテモノ</t>
    </rPh>
    <rPh sb="4" eb="7">
      <t>チンシャクリョウ</t>
    </rPh>
    <rPh sb="12" eb="13">
      <t>リョウ</t>
    </rPh>
    <rPh sb="14" eb="16">
      <t>ショクイン</t>
    </rPh>
    <rPh sb="16" eb="19">
      <t>チュウシャジョウ</t>
    </rPh>
    <rPh sb="19" eb="20">
      <t>ダイ</t>
    </rPh>
    <phoneticPr fontId="2"/>
  </si>
  <si>
    <t>月4万（ガス10000電気20000水道10000）</t>
    <rPh sb="0" eb="1">
      <t>ツキ</t>
    </rPh>
    <rPh sb="2" eb="3">
      <t>マン</t>
    </rPh>
    <rPh sb="11" eb="13">
      <t>デンキ</t>
    </rPh>
    <rPh sb="18" eb="20">
      <t>スイドウ</t>
    </rPh>
    <phoneticPr fontId="2"/>
  </si>
  <si>
    <t>月21万（ガス80000電気80000水道50000）</t>
    <rPh sb="0" eb="1">
      <t>ツキ</t>
    </rPh>
    <rPh sb="3" eb="4">
      <t>マン</t>
    </rPh>
    <rPh sb="12" eb="14">
      <t>デンキ</t>
    </rPh>
    <rPh sb="19" eb="21">
      <t>スイドウ</t>
    </rPh>
    <phoneticPr fontId="2"/>
  </si>
  <si>
    <t>※各年の、年齢ごとの人数を備考欄に記載してください</t>
    <rPh sb="1" eb="2">
      <t>カク</t>
    </rPh>
    <rPh sb="2" eb="3">
      <t>ネン</t>
    </rPh>
    <rPh sb="5" eb="7">
      <t>ネンレイ</t>
    </rPh>
    <rPh sb="10" eb="12">
      <t>ニンズウ</t>
    </rPh>
    <rPh sb="13" eb="15">
      <t>ビコウ</t>
    </rPh>
    <rPh sb="15" eb="16">
      <t>ラン</t>
    </rPh>
    <rPh sb="17" eb="19">
      <t>キサイ</t>
    </rPh>
    <phoneticPr fontId="2"/>
  </si>
  <si>
    <t>事務費に係る水道光熱費</t>
    <rPh sb="0" eb="2">
      <t>ジム</t>
    </rPh>
    <rPh sb="2" eb="3">
      <t>ヒ</t>
    </rPh>
    <rPh sb="4" eb="5">
      <t>カカ</t>
    </rPh>
    <rPh sb="6" eb="8">
      <t>スイドウ</t>
    </rPh>
    <rPh sb="8" eb="11">
      <t>コウネツヒ</t>
    </rPh>
    <phoneticPr fontId="2"/>
  </si>
  <si>
    <t>事業費に係る水道光熱費</t>
    <rPh sb="0" eb="3">
      <t>ジギョウヒ</t>
    </rPh>
    <rPh sb="4" eb="5">
      <t>カカ</t>
    </rPh>
    <rPh sb="6" eb="8">
      <t>スイドウ</t>
    </rPh>
    <rPh sb="8" eb="11">
      <t>コウネツヒ</t>
    </rPh>
    <phoneticPr fontId="2"/>
  </si>
  <si>
    <t>各支出項目の内訳を、備考欄に記載してください</t>
    <rPh sb="0" eb="1">
      <t>カク</t>
    </rPh>
    <rPh sb="1" eb="3">
      <t>シシュツ</t>
    </rPh>
    <rPh sb="3" eb="5">
      <t>コウモク</t>
    </rPh>
    <rPh sb="6" eb="8">
      <t>ウチワケ</t>
    </rPh>
    <rPh sb="10" eb="12">
      <t>ビコウ</t>
    </rPh>
    <rPh sb="12" eb="13">
      <t>ラン</t>
    </rPh>
    <rPh sb="14" eb="16">
      <t>キサイ</t>
    </rPh>
    <phoneticPr fontId="2"/>
  </si>
  <si>
    <t>職員被服費</t>
    <rPh sb="0" eb="2">
      <t>ショクイン</t>
    </rPh>
    <rPh sb="2" eb="5">
      <t>ヒフクヒ</t>
    </rPh>
    <phoneticPr fontId="2"/>
  </si>
  <si>
    <t>その他（　　　　　）</t>
    <rPh sb="2" eb="3">
      <t>タ</t>
    </rPh>
    <phoneticPr fontId="2"/>
  </si>
  <si>
    <t>その他（　　　　　　　　　）</t>
    <rPh sb="2" eb="3">
      <t>タ</t>
    </rPh>
    <phoneticPr fontId="2"/>
  </si>
  <si>
    <t>運営に係る町からの補助金などを記載してください。</t>
    <rPh sb="15" eb="17">
      <t>キサイ</t>
    </rPh>
    <phoneticPr fontId="2"/>
  </si>
  <si>
    <t>11年度</t>
    <rPh sb="2" eb="3">
      <t>ネン</t>
    </rPh>
    <rPh sb="3" eb="4">
      <t>ド</t>
    </rPh>
    <phoneticPr fontId="1"/>
  </si>
  <si>
    <t>12年度</t>
    <rPh sb="2" eb="3">
      <t>ネン</t>
    </rPh>
    <rPh sb="3" eb="4">
      <t>ド</t>
    </rPh>
    <phoneticPr fontId="1"/>
  </si>
  <si>
    <t>13年度</t>
    <rPh sb="2" eb="3">
      <t>ネン</t>
    </rPh>
    <rPh sb="3" eb="4">
      <t>ド</t>
    </rPh>
    <phoneticPr fontId="1"/>
  </si>
  <si>
    <t>11年度 0歳　名　1歳　名　2歳　名　3歳　名　4歳　名　5歳　名
12年度 0歳　名　1歳　名　2歳　名　3歳　名　4歳　名　5歳　名
13年度 0歳　名　1歳　名　2歳　名　3歳　名　4歳　名　5歳　名</t>
    <rPh sb="2" eb="4">
      <t>ネンド</t>
    </rPh>
    <rPh sb="6" eb="7">
      <t>サイ</t>
    </rPh>
    <rPh sb="8" eb="9">
      <t>メイ</t>
    </rPh>
    <rPh sb="11" eb="12">
      <t>サイ</t>
    </rPh>
    <rPh sb="13" eb="14">
      <t>メイ</t>
    </rPh>
    <rPh sb="16" eb="17">
      <t>サイ</t>
    </rPh>
    <rPh sb="18" eb="19">
      <t>メイ</t>
    </rPh>
    <rPh sb="21" eb="22">
      <t>サイ</t>
    </rPh>
    <rPh sb="23" eb="24">
      <t>メイ</t>
    </rPh>
    <rPh sb="26" eb="27">
      <t>サイ</t>
    </rPh>
    <rPh sb="28" eb="29">
      <t>メイ</t>
    </rPh>
    <rPh sb="31" eb="32">
      <t>サイ</t>
    </rPh>
    <rPh sb="33" eb="34">
      <t>メイ</t>
    </rPh>
    <phoneticPr fontId="2"/>
  </si>
  <si>
    <t>告示による運営費を積算してください。こども家庭庁ホームページ掲載の公定価格試算ソフトを参考に試算してください。</t>
    <rPh sb="9" eb="11">
      <t>セキサン</t>
    </rPh>
    <phoneticPr fontId="2"/>
  </si>
  <si>
    <t>土地・建物賃借料はこちらに記載</t>
    <rPh sb="0" eb="2">
      <t>トチ</t>
    </rPh>
    <rPh sb="3" eb="5">
      <t>タテモノ</t>
    </rPh>
    <rPh sb="5" eb="8">
      <t>チンシャクリョウ</t>
    </rPh>
    <rPh sb="13" eb="15">
      <t>キサイ</t>
    </rPh>
    <phoneticPr fontId="2"/>
  </si>
  <si>
    <t>印刷製本費</t>
    <rPh sb="0" eb="2">
      <t>インサツ</t>
    </rPh>
    <rPh sb="2" eb="5">
      <t>セイホンヒ</t>
    </rPh>
    <phoneticPr fontId="2"/>
  </si>
  <si>
    <t>収支予算書（病児保育施設用）</t>
    <rPh sb="0" eb="2">
      <t>シュウシ</t>
    </rPh>
    <rPh sb="2" eb="5">
      <t>ヨサンショ</t>
    </rPh>
    <rPh sb="6" eb="13">
      <t>ビョウジホイクシセツヨウ</t>
    </rPh>
    <phoneticPr fontId="2"/>
  </si>
  <si>
    <t>収支予算書（認可保育所用）</t>
    <rPh sb="0" eb="2">
      <t>シュウシ</t>
    </rPh>
    <rPh sb="2" eb="5">
      <t>ヨサンショ</t>
    </rPh>
    <rPh sb="6" eb="12">
      <t>ニンカホイクジョヨウ</t>
    </rPh>
    <phoneticPr fontId="2"/>
  </si>
  <si>
    <t>委託料収入※1</t>
    <rPh sb="0" eb="3">
      <t>イタクリョウ</t>
    </rPh>
    <rPh sb="3" eb="5">
      <t>シュウニュウ</t>
    </rPh>
    <phoneticPr fontId="2"/>
  </si>
  <si>
    <t>利用料収入※2</t>
    <rPh sb="0" eb="2">
      <t>リヨウ</t>
    </rPh>
    <rPh sb="2" eb="3">
      <t>リョウ</t>
    </rPh>
    <rPh sb="3" eb="5">
      <t>シュウニュウ</t>
    </rPh>
    <phoneticPr fontId="2"/>
  </si>
  <si>
    <t>※1</t>
    <phoneticPr fontId="2"/>
  </si>
  <si>
    <t>※2</t>
    <phoneticPr fontId="2"/>
  </si>
  <si>
    <t>昼食代収入</t>
    <rPh sb="0" eb="3">
      <t>チュウショクダイ</t>
    </rPh>
    <rPh sb="3" eb="5">
      <t>シュウニュウ</t>
    </rPh>
    <phoneticPr fontId="2"/>
  </si>
  <si>
    <t>おやつ代収入</t>
    <rPh sb="3" eb="4">
      <t>ダイ</t>
    </rPh>
    <rPh sb="4" eb="6">
      <t>シュウニュウ</t>
    </rPh>
    <phoneticPr fontId="2"/>
  </si>
  <si>
    <t>運営に係る町からの委託料の見込みを記載してください。</t>
    <rPh sb="9" eb="12">
      <t>イタクリョウ</t>
    </rPh>
    <rPh sb="13" eb="15">
      <t>ミコ</t>
    </rPh>
    <rPh sb="17" eb="19">
      <t>キサイ</t>
    </rPh>
    <phoneticPr fontId="2"/>
  </si>
  <si>
    <t>利用者から徴収する利用料金の見込みを積算してください。</t>
    <rPh sb="0" eb="3">
      <t>リヨウシャ</t>
    </rPh>
    <rPh sb="5" eb="7">
      <t>チョウシュウ</t>
    </rPh>
    <rPh sb="9" eb="13">
      <t>リヨウリョウキン</t>
    </rPh>
    <rPh sb="14" eb="16">
      <t>ミコ</t>
    </rPh>
    <rPh sb="18" eb="20">
      <t>セキサン</t>
    </rPh>
    <phoneticPr fontId="2"/>
  </si>
  <si>
    <t>年間延べ利用児童数の見込※1</t>
    <rPh sb="0" eb="2">
      <t>ネンカン</t>
    </rPh>
    <rPh sb="2" eb="3">
      <t>ノ</t>
    </rPh>
    <rPh sb="4" eb="6">
      <t>リヨウ</t>
    </rPh>
    <rPh sb="6" eb="8">
      <t>ジドウ</t>
    </rPh>
    <rPh sb="8" eb="9">
      <t>スウ</t>
    </rPh>
    <rPh sb="10" eb="12">
      <t>ミコミ</t>
    </rPh>
    <phoneticPr fontId="2"/>
  </si>
  <si>
    <t>利用割合</t>
    <rPh sb="0" eb="2">
      <t>リヨウ</t>
    </rPh>
    <rPh sb="2" eb="4">
      <t>ワリアイ</t>
    </rPh>
    <phoneticPr fontId="2"/>
  </si>
  <si>
    <t>利用割合は、[年間延べ利用児童数の見込み÷（利用定員３人×年間営業日数）×100]で算出してください。</t>
    <rPh sb="0" eb="4">
      <t>リヨウワリアイ</t>
    </rPh>
    <rPh sb="7" eb="9">
      <t>ネンカン</t>
    </rPh>
    <rPh sb="9" eb="10">
      <t>ノ</t>
    </rPh>
    <rPh sb="11" eb="16">
      <t>リヨウジドウスウ</t>
    </rPh>
    <rPh sb="17" eb="19">
      <t>ミコ</t>
    </rPh>
    <rPh sb="22" eb="26">
      <t>リヨウテイイン</t>
    </rPh>
    <rPh sb="27" eb="28">
      <t>ニン</t>
    </rPh>
    <rPh sb="29" eb="31">
      <t>ネンカン</t>
    </rPh>
    <rPh sb="31" eb="35">
      <t>エイギョウニッスウ</t>
    </rPh>
    <rPh sb="42" eb="44">
      <t>サンシュツ</t>
    </rPh>
    <phoneticPr fontId="2"/>
  </si>
  <si>
    <t>延長保育料など、利用者負担額の見込みを積算してください。</t>
    <rPh sb="0" eb="2">
      <t>エンチョウ</t>
    </rPh>
    <rPh sb="2" eb="5">
      <t>ホイクリョウ</t>
    </rPh>
    <rPh sb="8" eb="11">
      <t>リヨウシャ</t>
    </rPh>
    <rPh sb="11" eb="13">
      <t>フタン</t>
    </rPh>
    <rPh sb="13" eb="14">
      <t>ガク</t>
    </rPh>
    <rPh sb="15" eb="17">
      <t>ミコ</t>
    </rPh>
    <rPh sb="19" eb="21">
      <t>セキサン</t>
    </rPh>
    <phoneticPr fontId="2"/>
  </si>
  <si>
    <t>様式４</t>
    <rPh sb="0" eb="2">
      <t>ヨウシキ</t>
    </rPh>
    <phoneticPr fontId="2"/>
  </si>
  <si>
    <t>障害児保育費</t>
    <phoneticPr fontId="10"/>
  </si>
  <si>
    <t>発達が気になる児童等に常勤保育士が加配されている。保育士1人当たりの月額単価</t>
    <phoneticPr fontId="10"/>
  </si>
  <si>
    <t>障害児加配職員数</t>
    <phoneticPr fontId="10"/>
  </si>
  <si>
    <t>入所児童助成費</t>
    <phoneticPr fontId="10"/>
  </si>
  <si>
    <t>２歳児以上の児童　月初日在籍入所児童1人当たりの月額単価</t>
    <phoneticPr fontId="10"/>
  </si>
  <si>
    <t>２歳児児童数</t>
    <phoneticPr fontId="10"/>
  </si>
  <si>
    <t>３歳児児童数</t>
    <phoneticPr fontId="10"/>
  </si>
  <si>
    <t>４歳児児童数</t>
    <phoneticPr fontId="10"/>
  </si>
  <si>
    <t>５歳児児童数</t>
    <phoneticPr fontId="10"/>
  </si>
  <si>
    <t>乳児助成費</t>
    <phoneticPr fontId="10"/>
  </si>
  <si>
    <t>０歳児及び１歳児　月初日在籍入所児童１人当たりの月額単価</t>
    <phoneticPr fontId="10"/>
  </si>
  <si>
    <t>０歳児児童数</t>
    <phoneticPr fontId="10"/>
  </si>
  <si>
    <t>１歳児児童数</t>
    <phoneticPr fontId="10"/>
  </si>
  <si>
    <t>給食助成費</t>
    <phoneticPr fontId="10"/>
  </si>
  <si>
    <t>全児童　月初日在籍入所児童１人当たりの月額単価</t>
    <phoneticPr fontId="10"/>
  </si>
  <si>
    <t>保育士雇用対策費</t>
    <phoneticPr fontId="10"/>
  </si>
  <si>
    <t>開所３年以内の補助　定員に対して4/1の在園児童数の割合に応じて補助　年額　</t>
    <phoneticPr fontId="10"/>
  </si>
  <si>
    <t>職員加配加算</t>
    <phoneticPr fontId="10"/>
  </si>
  <si>
    <t>１歳児の保育士　国基準1：6で配置した保育士の数と1：4で配置している数の差　１人当たりの月額単価</t>
    <phoneticPr fontId="10"/>
  </si>
  <si>
    <t>例：1歳児児童数　6人　1：4での配置　保育士2人　1：6での配置　保育士1人　差1人×280,000円×12月</t>
    <phoneticPr fontId="10"/>
  </si>
  <si>
    <t>合計</t>
    <phoneticPr fontId="10"/>
  </si>
  <si>
    <t>令和11年度　民間保育所等運営費等補助金　算出表</t>
    <phoneticPr fontId="10"/>
  </si>
  <si>
    <t>※この金額を、収支予算書　収入　補助金収入の欄に入力してください。</t>
    <rPh sb="3" eb="5">
      <t>キンガク</t>
    </rPh>
    <rPh sb="7" eb="9">
      <t>シュウシ</t>
    </rPh>
    <rPh sb="9" eb="12">
      <t>ヨサンショ</t>
    </rPh>
    <rPh sb="13" eb="15">
      <t>シュウニュウ</t>
    </rPh>
    <rPh sb="16" eb="19">
      <t>ホジョキン</t>
    </rPh>
    <rPh sb="19" eb="21">
      <t>シュウニュウ</t>
    </rPh>
    <rPh sb="22" eb="23">
      <t>ラン</t>
    </rPh>
    <rPh sb="24" eb="26">
      <t>ニュウリョク</t>
    </rPh>
    <phoneticPr fontId="2"/>
  </si>
  <si>
    <t>※緑色のセルに年間想定される保育士数を入力してください。</t>
    <rPh sb="1" eb="3">
      <t>ミドリイロ</t>
    </rPh>
    <rPh sb="7" eb="9">
      <t>ネンカン</t>
    </rPh>
    <rPh sb="9" eb="11">
      <t>ソウテイ</t>
    </rPh>
    <rPh sb="14" eb="18">
      <t>ホイクシスウ</t>
    </rPh>
    <rPh sb="19" eb="21">
      <t>ニュウリョク</t>
    </rPh>
    <phoneticPr fontId="2"/>
  </si>
  <si>
    <t>定員</t>
    <rPh sb="0" eb="2">
      <t>テイイン</t>
    </rPh>
    <phoneticPr fontId="2"/>
  </si>
  <si>
    <t>4/1在園児童数（想定）</t>
    <rPh sb="3" eb="5">
      <t>ザイエン</t>
    </rPh>
    <rPh sb="5" eb="8">
      <t>ジドウスウ</t>
    </rPh>
    <rPh sb="9" eb="11">
      <t>ソウテイ</t>
    </rPh>
    <phoneticPr fontId="2"/>
  </si>
  <si>
    <t>C5に定員、D5に4/1在園児童数（想定）を入力することで自動入力</t>
    <rPh sb="3" eb="5">
      <t>テイイン</t>
    </rPh>
    <rPh sb="12" eb="17">
      <t>ザイエンジドウスウ</t>
    </rPh>
    <rPh sb="18" eb="20">
      <t>ソウテイ</t>
    </rPh>
    <rPh sb="22" eb="24">
      <t>ニュウリョク</t>
    </rPh>
    <rPh sb="29" eb="31">
      <t>ジドウ</t>
    </rPh>
    <rPh sb="31" eb="33">
      <t>ニュウリョク</t>
    </rPh>
    <phoneticPr fontId="2"/>
  </si>
  <si>
    <t>単　　価</t>
    <phoneticPr fontId="10"/>
  </si>
  <si>
    <t>60％未満</t>
    <rPh sb="3" eb="5">
      <t>ミマン</t>
    </rPh>
    <phoneticPr fontId="2"/>
  </si>
  <si>
    <t>60％以上70％未満</t>
    <rPh sb="3" eb="5">
      <t>イジョウ</t>
    </rPh>
    <rPh sb="8" eb="10">
      <t>ミマン</t>
    </rPh>
    <phoneticPr fontId="2"/>
  </si>
  <si>
    <t>70％以上80％未満</t>
    <rPh sb="3" eb="5">
      <t>イジョウ</t>
    </rPh>
    <rPh sb="8" eb="10">
      <t>ミマン</t>
    </rPh>
    <phoneticPr fontId="2"/>
  </si>
  <si>
    <t>基準額</t>
    <rPh sb="0" eb="3">
      <t>キジュンガク</t>
    </rPh>
    <phoneticPr fontId="2"/>
  </si>
  <si>
    <t>90で除す</t>
    <rPh sb="3" eb="4">
      <t>ジョ</t>
    </rPh>
    <phoneticPr fontId="2"/>
  </si>
  <si>
    <t>定員に対する在園児童数割合</t>
    <rPh sb="0" eb="2">
      <t>テイイン</t>
    </rPh>
    <rPh sb="3" eb="4">
      <t>タイ</t>
    </rPh>
    <rPh sb="6" eb="11">
      <t>ザイエンジドウスウ</t>
    </rPh>
    <rPh sb="11" eb="13">
      <t>ワリアイ</t>
    </rPh>
    <phoneticPr fontId="2"/>
  </si>
  <si>
    <t>補助金額</t>
    <rPh sb="0" eb="3">
      <t>ホジョキン</t>
    </rPh>
    <rPh sb="3" eb="4">
      <t>ガク</t>
    </rPh>
    <phoneticPr fontId="2"/>
  </si>
  <si>
    <t>年間延べ児童数等</t>
    <rPh sb="0" eb="2">
      <t>ネンカン</t>
    </rPh>
    <rPh sb="2" eb="3">
      <t>ノ</t>
    </rPh>
    <rPh sb="7" eb="8">
      <t>トウ</t>
    </rPh>
    <phoneticPr fontId="10"/>
  </si>
  <si>
    <t>年間延べ児童数等×単価</t>
    <rPh sb="0" eb="2">
      <t>ネンカン</t>
    </rPh>
    <rPh sb="2" eb="3">
      <t>ノ</t>
    </rPh>
    <rPh sb="7" eb="8">
      <t>トウ</t>
    </rPh>
    <phoneticPr fontId="10"/>
  </si>
  <si>
    <t>※黄色のセルに年間延べ利用児童数を入力してください。</t>
    <rPh sb="1" eb="3">
      <t>キイロ</t>
    </rPh>
    <rPh sb="7" eb="9">
      <t>ネンカン</t>
    </rPh>
    <rPh sb="9" eb="10">
      <t>ノ</t>
    </rPh>
    <rPh sb="11" eb="13">
      <t>リヨウ</t>
    </rPh>
    <rPh sb="13" eb="16">
      <t>ジドウスウ</t>
    </rPh>
    <rPh sb="17" eb="19">
      <t>ニュウリョク</t>
    </rPh>
    <phoneticPr fontId="2"/>
  </si>
  <si>
    <t>令和12年度　民間保育所等運営費等補助金　算出表</t>
    <phoneticPr fontId="10"/>
  </si>
  <si>
    <t>令和13年度　民間保育所等運営費等補助金　算出表</t>
    <phoneticPr fontId="10"/>
  </si>
  <si>
    <t>※寒川町民間保育所等運営費補助金交付要綱別表中「保育奨励事業」について、補助金算出表により算出した額を記載してください</t>
    <rPh sb="1" eb="4">
      <t>サムカワマチ</t>
    </rPh>
    <rPh sb="4" eb="9">
      <t>ミンカンホイクジョ</t>
    </rPh>
    <rPh sb="9" eb="10">
      <t>トウ</t>
    </rPh>
    <rPh sb="10" eb="13">
      <t>ウンエイヒ</t>
    </rPh>
    <rPh sb="13" eb="16">
      <t>ホジョキン</t>
    </rPh>
    <rPh sb="16" eb="20">
      <t>コウフヨウコウ</t>
    </rPh>
    <rPh sb="20" eb="22">
      <t>ベッピョウ</t>
    </rPh>
    <rPh sb="22" eb="23">
      <t>チュウ</t>
    </rPh>
    <rPh sb="24" eb="26">
      <t>ホイク</t>
    </rPh>
    <rPh sb="26" eb="28">
      <t>ショウレイ</t>
    </rPh>
    <rPh sb="28" eb="30">
      <t>ジギョウ</t>
    </rPh>
    <rPh sb="36" eb="42">
      <t>ホジョキンサンシュツヒョウ</t>
    </rPh>
    <rPh sb="45" eb="47">
      <t>サンシュツ</t>
    </rPh>
    <rPh sb="49" eb="50">
      <t>ガク</t>
    </rPh>
    <rPh sb="51" eb="5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</si>
</sst>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0.0_ "/>
    <numFmt numFmtId="178" formatCode="0.0%"/>
    <numFmt numFmtId="179" formatCode="#,##0_ "/>
    <numFmt numFmtId="180" formatCode="0_ "/>
    <numFmt numFmtId="181" formatCode="#,##0.0000000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0" fillId="0" borderId="0" xfId="0" applyAlignment="1">
      <alignment vertical="center"/>
    </xf>
    <xf numFmtId="38" fontId="0" fillId="0" borderId="0" xfId="2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38" fontId="0" fillId="0" borderId="2" xfId="2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38" fontId="0" fillId="0" borderId="18" xfId="2" applyFont="1" applyBorder="1">
      <alignment vertical="center"/>
    </xf>
    <xf numFmtId="38" fontId="0" fillId="0" borderId="19" xfId="2" applyFont="1" applyBorder="1">
      <alignment vertical="center"/>
    </xf>
    <xf numFmtId="9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3" xfId="0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0" borderId="16" xfId="0" applyBorder="1" applyAlignment="1">
      <alignment horizontal="left" vertical="center"/>
    </xf>
    <xf numFmtId="0" fontId="6" fillId="0" borderId="29" xfId="0" applyFont="1" applyBorder="1" applyAlignment="1">
      <alignment vertical="center" wrapText="1"/>
    </xf>
    <xf numFmtId="38" fontId="0" fillId="2" borderId="17" xfId="2" applyFont="1" applyFill="1" applyBorder="1">
      <alignment vertical="center"/>
    </xf>
    <xf numFmtId="38" fontId="0" fillId="2" borderId="13" xfId="2" applyFont="1" applyFill="1" applyBorder="1">
      <alignment vertical="center"/>
    </xf>
    <xf numFmtId="0" fontId="0" fillId="3" borderId="5" xfId="0" applyFill="1" applyBorder="1">
      <alignment vertical="center"/>
    </xf>
    <xf numFmtId="38" fontId="1" fillId="3" borderId="8" xfId="2" applyFont="1" applyFill="1" applyBorder="1">
      <alignment vertical="center"/>
    </xf>
    <xf numFmtId="0" fontId="0" fillId="3" borderId="6" xfId="0" applyFill="1" applyBorder="1">
      <alignment vertical="center"/>
    </xf>
    <xf numFmtId="176" fontId="1" fillId="3" borderId="2" xfId="2" applyNumberFormat="1" applyFont="1" applyFill="1" applyBorder="1">
      <alignment vertical="center"/>
    </xf>
    <xf numFmtId="0" fontId="0" fillId="3" borderId="3" xfId="0" applyFill="1" applyBorder="1">
      <alignment vertical="center"/>
    </xf>
    <xf numFmtId="0" fontId="0" fillId="3" borderId="7" xfId="0" applyFill="1" applyBorder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177" fontId="0" fillId="0" borderId="2" xfId="0" applyNumberFormat="1" applyBorder="1">
      <alignment vertical="center"/>
    </xf>
    <xf numFmtId="38" fontId="0" fillId="2" borderId="31" xfId="2" applyFont="1" applyFill="1" applyBorder="1">
      <alignment vertical="center"/>
    </xf>
    <xf numFmtId="38" fontId="0" fillId="3" borderId="14" xfId="2" applyFont="1" applyFill="1" applyBorder="1" applyAlignment="1">
      <alignment horizontal="center" vertical="center"/>
    </xf>
    <xf numFmtId="38" fontId="0" fillId="3" borderId="24" xfId="2" applyFont="1" applyFill="1" applyBorder="1" applyAlignment="1">
      <alignment horizontal="center" vertical="center"/>
    </xf>
    <xf numFmtId="38" fontId="0" fillId="3" borderId="27" xfId="2" applyFont="1" applyFill="1" applyBorder="1" applyAlignment="1">
      <alignment horizontal="center" vertical="center"/>
    </xf>
    <xf numFmtId="38" fontId="0" fillId="0" borderId="17" xfId="2" applyFont="1" applyBorder="1" applyAlignment="1">
      <alignment horizontal="right" vertical="center"/>
    </xf>
    <xf numFmtId="38" fontId="0" fillId="0" borderId="20" xfId="2" applyFont="1" applyBorder="1" applyAlignment="1">
      <alignment horizontal="right" vertical="center"/>
    </xf>
    <xf numFmtId="38" fontId="0" fillId="0" borderId="4" xfId="2" applyFont="1" applyBorder="1" applyAlignment="1">
      <alignment horizontal="right" vertical="center"/>
    </xf>
    <xf numFmtId="38" fontId="0" fillId="0" borderId="2" xfId="2" applyFont="1" applyBorder="1" applyAlignment="1">
      <alignment horizontal="right" vertical="center"/>
    </xf>
    <xf numFmtId="38" fontId="0" fillId="0" borderId="1" xfId="2" applyFont="1" applyBorder="1" applyAlignment="1">
      <alignment horizontal="right" vertical="center"/>
    </xf>
    <xf numFmtId="38" fontId="0" fillId="0" borderId="3" xfId="2" applyFont="1" applyBorder="1" applyAlignment="1">
      <alignment horizontal="right" vertical="center"/>
    </xf>
    <xf numFmtId="38" fontId="0" fillId="0" borderId="0" xfId="2" applyFont="1" applyAlignment="1">
      <alignment horizontal="right" vertical="center"/>
    </xf>
    <xf numFmtId="38" fontId="0" fillId="0" borderId="21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2" borderId="13" xfId="2" applyFon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38" fontId="0" fillId="0" borderId="18" xfId="2" applyFont="1" applyFill="1" applyBorder="1">
      <alignment vertical="center"/>
    </xf>
    <xf numFmtId="0" fontId="0" fillId="0" borderId="27" xfId="0" applyBorder="1" applyAlignment="1">
      <alignment horizontal="left" vertical="center"/>
    </xf>
    <xf numFmtId="38" fontId="0" fillId="0" borderId="34" xfId="2" applyFont="1" applyBorder="1" applyAlignment="1">
      <alignment horizontal="right" vertical="center"/>
    </xf>
    <xf numFmtId="0" fontId="6" fillId="0" borderId="34" xfId="0" applyFont="1" applyBorder="1" applyAlignment="1">
      <alignment vertical="center" wrapText="1"/>
    </xf>
    <xf numFmtId="0" fontId="0" fillId="0" borderId="35" xfId="0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38" fontId="0" fillId="0" borderId="0" xfId="2" applyFont="1" applyAlignment="1">
      <alignment vertical="center"/>
    </xf>
    <xf numFmtId="0" fontId="0" fillId="0" borderId="9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38" fontId="0" fillId="0" borderId="19" xfId="2" applyFont="1" applyFill="1" applyBorder="1">
      <alignment vertical="center"/>
    </xf>
    <xf numFmtId="0" fontId="0" fillId="0" borderId="16" xfId="0" applyFill="1" applyBorder="1">
      <alignment vertical="center"/>
    </xf>
    <xf numFmtId="0" fontId="0" fillId="0" borderId="12" xfId="0" applyFill="1" applyBorder="1">
      <alignment vertical="center"/>
    </xf>
    <xf numFmtId="38" fontId="0" fillId="0" borderId="14" xfId="2" applyFont="1" applyBorder="1">
      <alignment vertical="center"/>
    </xf>
    <xf numFmtId="38" fontId="0" fillId="0" borderId="0" xfId="2" applyFont="1" applyBorder="1">
      <alignment vertical="center"/>
    </xf>
    <xf numFmtId="38" fontId="0" fillId="0" borderId="14" xfId="2" applyFont="1" applyFill="1" applyBorder="1">
      <alignment vertical="center"/>
    </xf>
    <xf numFmtId="38" fontId="0" fillId="0" borderId="0" xfId="2" applyFont="1" applyFill="1" applyBorder="1">
      <alignment vertical="center"/>
    </xf>
    <xf numFmtId="0" fontId="0" fillId="0" borderId="0" xfId="0" applyFill="1">
      <alignment vertical="center"/>
    </xf>
    <xf numFmtId="178" fontId="0" fillId="0" borderId="0" xfId="2" applyNumberFormat="1" applyFont="1" applyFill="1">
      <alignment vertical="center"/>
    </xf>
    <xf numFmtId="0" fontId="0" fillId="0" borderId="26" xfId="0" applyFill="1" applyBorder="1" applyAlignment="1">
      <alignment horizontal="left" vertical="center"/>
    </xf>
    <xf numFmtId="38" fontId="0" fillId="0" borderId="21" xfId="2" applyFont="1" applyFill="1" applyBorder="1" applyAlignment="1">
      <alignment horizontal="right" vertical="center"/>
    </xf>
    <xf numFmtId="0" fontId="6" fillId="0" borderId="21" xfId="0" applyFont="1" applyFill="1" applyBorder="1" applyAlignment="1">
      <alignment vertical="center" wrapText="1"/>
    </xf>
    <xf numFmtId="0" fontId="0" fillId="0" borderId="28" xfId="0" applyFill="1" applyBorder="1" applyAlignment="1">
      <alignment horizontal="left" vertical="center"/>
    </xf>
    <xf numFmtId="38" fontId="0" fillId="0" borderId="29" xfId="2" applyFont="1" applyFill="1" applyBorder="1" applyAlignment="1">
      <alignment horizontal="right" vertical="center"/>
    </xf>
    <xf numFmtId="0" fontId="6" fillId="0" borderId="29" xfId="0" applyFont="1" applyFill="1" applyBorder="1" applyAlignment="1">
      <alignment vertical="center" wrapText="1"/>
    </xf>
    <xf numFmtId="0" fontId="0" fillId="0" borderId="13" xfId="0" applyBorder="1">
      <alignment vertical="center"/>
    </xf>
    <xf numFmtId="38" fontId="0" fillId="0" borderId="13" xfId="2" applyFont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3" xfId="0" applyFill="1" applyBorder="1">
      <alignment vertical="center"/>
    </xf>
    <xf numFmtId="0" fontId="3" fillId="0" borderId="7" xfId="0" applyFont="1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6" fillId="0" borderId="10" xfId="0" applyFont="1" applyBorder="1">
      <alignment vertical="center"/>
    </xf>
    <xf numFmtId="38" fontId="0" fillId="0" borderId="2" xfId="2" applyFont="1" applyFill="1" applyBorder="1" applyAlignment="1">
      <alignment horizontal="right" vertical="center"/>
    </xf>
    <xf numFmtId="38" fontId="9" fillId="0" borderId="0" xfId="2" applyFont="1" applyBorder="1">
      <alignment vertical="center"/>
    </xf>
    <xf numFmtId="38" fontId="9" fillId="0" borderId="0" xfId="2" applyFont="1" applyFill="1" applyBorder="1">
      <alignment vertical="center"/>
    </xf>
    <xf numFmtId="0" fontId="6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0" fillId="3" borderId="30" xfId="0" applyFill="1" applyBorder="1">
      <alignment vertical="center"/>
    </xf>
    <xf numFmtId="0" fontId="0" fillId="2" borderId="20" xfId="0" applyFill="1" applyBorder="1">
      <alignment vertical="center"/>
    </xf>
    <xf numFmtId="0" fontId="8" fillId="0" borderId="21" xfId="0" applyFont="1" applyBorder="1">
      <alignment vertical="center"/>
    </xf>
    <xf numFmtId="0" fontId="3" fillId="0" borderId="21" xfId="0" applyFont="1" applyBorder="1">
      <alignment vertical="center"/>
    </xf>
    <xf numFmtId="0" fontId="0" fillId="0" borderId="21" xfId="0" applyBorder="1">
      <alignment vertical="center"/>
    </xf>
    <xf numFmtId="0" fontId="0" fillId="0" borderId="29" xfId="0" applyBorder="1">
      <alignment vertical="center"/>
    </xf>
    <xf numFmtId="0" fontId="6" fillId="0" borderId="21" xfId="0" applyFont="1" applyBorder="1">
      <alignment vertical="center"/>
    </xf>
    <xf numFmtId="0" fontId="0" fillId="0" borderId="21" xfId="0" applyFill="1" applyBorder="1">
      <alignment vertical="center"/>
    </xf>
    <xf numFmtId="0" fontId="0" fillId="0" borderId="29" xfId="0" applyFill="1" applyBorder="1">
      <alignment vertical="center"/>
    </xf>
    <xf numFmtId="0" fontId="3" fillId="0" borderId="21" xfId="0" applyFont="1" applyFill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179" fontId="0" fillId="0" borderId="1" xfId="0" applyNumberFormat="1" applyBorder="1">
      <alignment vertical="center"/>
    </xf>
    <xf numFmtId="0" fontId="0" fillId="0" borderId="36" xfId="0" applyBorder="1">
      <alignment vertical="center"/>
    </xf>
    <xf numFmtId="0" fontId="0" fillId="0" borderId="1" xfId="0" applyFill="1" applyBorder="1">
      <alignment vertical="center"/>
    </xf>
    <xf numFmtId="0" fontId="0" fillId="7" borderId="0" xfId="0" applyFill="1">
      <alignment vertical="center"/>
    </xf>
    <xf numFmtId="0" fontId="0" fillId="6" borderId="0" xfId="0" applyFill="1">
      <alignment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0" fontId="0" fillId="0" borderId="0" xfId="0" applyNumberFormat="1">
      <alignment vertical="center"/>
    </xf>
    <xf numFmtId="0" fontId="0" fillId="4" borderId="1" xfId="0" applyFill="1" applyBorder="1" applyProtection="1">
      <alignment vertical="center"/>
    </xf>
    <xf numFmtId="0" fontId="0" fillId="0" borderId="1" xfId="0" applyBorder="1" applyProtection="1">
      <alignment vertical="center"/>
    </xf>
    <xf numFmtId="3" fontId="0" fillId="4" borderId="1" xfId="0" applyNumberFormat="1" applyFill="1" applyBorder="1" applyProtection="1">
      <alignment vertical="center"/>
    </xf>
    <xf numFmtId="3" fontId="0" fillId="0" borderId="1" xfId="0" applyNumberFormat="1" applyBorder="1" applyProtection="1">
      <alignment vertical="center"/>
    </xf>
    <xf numFmtId="0" fontId="0" fillId="7" borderId="1" xfId="0" applyFill="1" applyBorder="1" applyProtection="1">
      <alignment vertical="center"/>
      <protection locked="0"/>
    </xf>
    <xf numFmtId="0" fontId="0" fillId="6" borderId="1" xfId="0" applyFill="1" applyBorder="1" applyProtection="1">
      <alignment vertical="center"/>
      <protection locked="0"/>
    </xf>
    <xf numFmtId="0" fontId="0" fillId="0" borderId="1" xfId="0" applyFill="1" applyBorder="1" applyProtection="1">
      <alignment vertical="center"/>
    </xf>
    <xf numFmtId="179" fontId="5" fillId="5" borderId="1" xfId="0" applyNumberFormat="1" applyFont="1" applyFill="1" applyBorder="1" applyProtection="1">
      <alignment vertical="center"/>
    </xf>
    <xf numFmtId="180" fontId="0" fillId="0" borderId="37" xfId="0" applyNumberFormat="1" applyBorder="1" applyProtection="1">
      <alignment vertical="center"/>
      <protection locked="0"/>
    </xf>
    <xf numFmtId="0" fontId="0" fillId="3" borderId="20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textRotation="255"/>
    </xf>
    <xf numFmtId="0" fontId="0" fillId="3" borderId="34" xfId="0" applyFill="1" applyBorder="1" applyAlignment="1">
      <alignment horizontal="center" vertical="center" textRotation="255"/>
    </xf>
    <xf numFmtId="0" fontId="0" fillId="3" borderId="30" xfId="0" applyFill="1" applyBorder="1" applyAlignment="1">
      <alignment horizontal="center" vertical="center" textRotation="255"/>
    </xf>
    <xf numFmtId="0" fontId="0" fillId="2" borderId="17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38" fontId="0" fillId="3" borderId="31" xfId="2" applyFont="1" applyFill="1" applyBorder="1" applyAlignment="1">
      <alignment horizontal="center" vertical="center"/>
    </xf>
    <xf numFmtId="38" fontId="0" fillId="3" borderId="32" xfId="2" applyFont="1" applyFill="1" applyBorder="1" applyAlignment="1">
      <alignment horizontal="center" vertical="center"/>
    </xf>
    <xf numFmtId="38" fontId="0" fillId="3" borderId="33" xfId="2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textRotation="255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 textRotation="255"/>
    </xf>
    <xf numFmtId="0" fontId="0" fillId="3" borderId="8" xfId="0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 textRotation="255"/>
    </xf>
    <xf numFmtId="0" fontId="0" fillId="0" borderId="20" xfId="0" applyBorder="1">
      <alignment vertical="center"/>
    </xf>
    <xf numFmtId="0" fontId="0" fillId="0" borderId="34" xfId="0" applyBorder="1">
      <alignment vertical="center"/>
    </xf>
    <xf numFmtId="0" fontId="0" fillId="0" borderId="30" xfId="0" applyBorder="1">
      <alignment vertical="center"/>
    </xf>
    <xf numFmtId="0" fontId="0" fillId="4" borderId="2" xfId="0" applyFill="1" applyBorder="1">
      <alignment vertical="center"/>
    </xf>
    <xf numFmtId="0" fontId="0" fillId="4" borderId="7" xfId="0" applyFill="1" applyBorder="1">
      <alignment vertical="center"/>
    </xf>
    <xf numFmtId="179" fontId="0" fillId="0" borderId="20" xfId="0" applyNumberFormat="1" applyBorder="1">
      <alignment vertical="center"/>
    </xf>
    <xf numFmtId="179" fontId="0" fillId="0" borderId="34" xfId="0" applyNumberFormat="1" applyBorder="1">
      <alignment vertical="center"/>
    </xf>
    <xf numFmtId="179" fontId="0" fillId="0" borderId="30" xfId="0" applyNumberFormat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zoomScaleNormal="100" workbookViewId="0">
      <selection activeCell="L45" sqref="L45"/>
    </sheetView>
  </sheetViews>
  <sheetFormatPr defaultRowHeight="13.2"/>
  <cols>
    <col min="1" max="1" width="2.88671875" bestFit="1" customWidth="1"/>
    <col min="2" max="2" width="2.88671875" customWidth="1"/>
    <col min="3" max="3" width="24.109375" bestFit="1" customWidth="1"/>
    <col min="4" max="4" width="11.109375" style="2" bestFit="1" customWidth="1"/>
    <col min="5" max="5" width="11.109375" style="2" customWidth="1"/>
    <col min="6" max="6" width="11.109375" style="2" bestFit="1" customWidth="1"/>
    <col min="7" max="7" width="50.44140625" customWidth="1"/>
  </cols>
  <sheetData>
    <row r="1" spans="1:7">
      <c r="G1" s="16" t="s">
        <v>75</v>
      </c>
    </row>
    <row r="3" spans="1:7">
      <c r="A3" s="161" t="s">
        <v>59</v>
      </c>
      <c r="B3" s="161"/>
      <c r="C3" s="161"/>
      <c r="D3" s="161"/>
      <c r="E3" s="161"/>
      <c r="F3" s="161"/>
      <c r="G3" s="161"/>
    </row>
    <row r="5" spans="1:7">
      <c r="A5" s="162" t="s">
        <v>41</v>
      </c>
      <c r="B5" s="150" t="s">
        <v>63</v>
      </c>
      <c r="C5" s="163"/>
      <c r="D5" s="154" t="s">
        <v>64</v>
      </c>
      <c r="E5" s="155"/>
      <c r="F5" s="156"/>
      <c r="G5" s="143" t="s">
        <v>73</v>
      </c>
    </row>
    <row r="6" spans="1:7">
      <c r="A6" s="162"/>
      <c r="B6" s="152"/>
      <c r="C6" s="164"/>
      <c r="D6" s="42" t="s">
        <v>66</v>
      </c>
      <c r="E6" s="43" t="s">
        <v>68</v>
      </c>
      <c r="F6" s="44" t="s">
        <v>67</v>
      </c>
      <c r="G6" s="144"/>
    </row>
    <row r="7" spans="1:7" ht="21" customHeight="1">
      <c r="A7" s="162"/>
      <c r="B7" s="157" t="s">
        <v>60</v>
      </c>
      <c r="C7" s="158"/>
      <c r="D7" s="45">
        <v>78191000</v>
      </c>
      <c r="E7" s="46">
        <v>83288000</v>
      </c>
      <c r="F7" s="47">
        <v>86024000</v>
      </c>
      <c r="G7" s="17"/>
    </row>
    <row r="8" spans="1:7" ht="21" customHeight="1">
      <c r="A8" s="162"/>
      <c r="B8" s="157" t="s">
        <v>61</v>
      </c>
      <c r="C8" s="158"/>
      <c r="D8" s="45">
        <v>2500000</v>
      </c>
      <c r="E8" s="46">
        <v>2500000</v>
      </c>
      <c r="F8" s="47">
        <v>2500000</v>
      </c>
      <c r="G8" s="17" t="s">
        <v>81</v>
      </c>
    </row>
    <row r="9" spans="1:7" ht="21" customHeight="1">
      <c r="A9" s="162"/>
      <c r="B9" s="157" t="s">
        <v>62</v>
      </c>
      <c r="C9" s="158"/>
      <c r="D9" s="45">
        <v>156000</v>
      </c>
      <c r="E9" s="46">
        <v>118000</v>
      </c>
      <c r="F9" s="47">
        <v>132000</v>
      </c>
      <c r="G9" s="17" t="s">
        <v>87</v>
      </c>
    </row>
    <row r="10" spans="1:7" ht="21" customHeight="1">
      <c r="A10" s="162"/>
      <c r="B10" s="159" t="s">
        <v>71</v>
      </c>
      <c r="C10" s="160"/>
      <c r="D10" s="45">
        <v>1242000</v>
      </c>
      <c r="E10" s="46">
        <v>1728000</v>
      </c>
      <c r="F10" s="47">
        <v>2106000</v>
      </c>
      <c r="G10" s="17" t="s">
        <v>78</v>
      </c>
    </row>
    <row r="11" spans="1:7" ht="21" customHeight="1">
      <c r="A11" s="162"/>
      <c r="B11" s="159" t="s">
        <v>72</v>
      </c>
      <c r="C11" s="160"/>
      <c r="D11" s="45">
        <v>414000</v>
      </c>
      <c r="E11" s="46">
        <v>576000</v>
      </c>
      <c r="F11" s="47">
        <v>702000</v>
      </c>
      <c r="G11" s="17" t="s">
        <v>79</v>
      </c>
    </row>
    <row r="12" spans="1:7" ht="21" customHeight="1">
      <c r="A12" s="162"/>
      <c r="B12" s="157" t="s">
        <v>0</v>
      </c>
      <c r="C12" s="158"/>
      <c r="D12" s="45"/>
      <c r="E12" s="46"/>
      <c r="F12" s="47"/>
      <c r="G12" s="17"/>
    </row>
    <row r="13" spans="1:7" ht="21" customHeight="1">
      <c r="A13" s="162"/>
      <c r="B13" s="157" t="s">
        <v>1</v>
      </c>
      <c r="C13" s="158"/>
      <c r="D13" s="45"/>
      <c r="E13" s="46"/>
      <c r="F13" s="47"/>
      <c r="G13" s="17"/>
    </row>
    <row r="14" spans="1:7" ht="21" customHeight="1">
      <c r="A14" s="162"/>
      <c r="B14" s="157" t="s">
        <v>2</v>
      </c>
      <c r="C14" s="158"/>
      <c r="D14" s="45"/>
      <c r="E14" s="46"/>
      <c r="F14" s="47"/>
      <c r="G14" s="17"/>
    </row>
    <row r="15" spans="1:7" ht="21" customHeight="1">
      <c r="A15" s="162"/>
      <c r="B15" s="159" t="s">
        <v>36</v>
      </c>
      <c r="C15" s="160"/>
      <c r="D15" s="48"/>
      <c r="E15" s="49"/>
      <c r="F15" s="50"/>
      <c r="G15" s="26"/>
    </row>
    <row r="16" spans="1:7">
      <c r="D16" s="51"/>
      <c r="E16" s="51"/>
      <c r="F16" s="51"/>
    </row>
    <row r="17" spans="1:7" ht="13.5" customHeight="1">
      <c r="A17" s="145" t="s">
        <v>3</v>
      </c>
      <c r="B17" s="150" t="s">
        <v>63</v>
      </c>
      <c r="C17" s="151"/>
      <c r="D17" s="154" t="s">
        <v>64</v>
      </c>
      <c r="E17" s="155"/>
      <c r="F17" s="156"/>
      <c r="G17" s="143" t="s">
        <v>74</v>
      </c>
    </row>
    <row r="18" spans="1:7" ht="13.5" customHeight="1">
      <c r="A18" s="146"/>
      <c r="B18" s="152"/>
      <c r="C18" s="153"/>
      <c r="D18" s="42" t="str">
        <f>D6</f>
        <v>R3年度</v>
      </c>
      <c r="E18" s="43" t="str">
        <f>E6</f>
        <v>R4年度</v>
      </c>
      <c r="F18" s="44" t="str">
        <f>F6</f>
        <v>R5年度</v>
      </c>
      <c r="G18" s="144"/>
    </row>
    <row r="19" spans="1:7" ht="18" customHeight="1">
      <c r="A19" s="146"/>
      <c r="B19" s="148" t="s">
        <v>39</v>
      </c>
      <c r="C19" s="149"/>
      <c r="D19" s="31"/>
      <c r="E19" s="31"/>
      <c r="F19" s="31"/>
      <c r="G19" s="27"/>
    </row>
    <row r="20" spans="1:7" ht="21" customHeight="1">
      <c r="A20" s="146"/>
      <c r="B20" s="19"/>
      <c r="C20" s="25" t="s">
        <v>4</v>
      </c>
      <c r="D20" s="52">
        <v>28610000</v>
      </c>
      <c r="E20" s="52">
        <v>28870000</v>
      </c>
      <c r="F20" s="52">
        <v>29120000</v>
      </c>
      <c r="G20" s="18" t="s">
        <v>89</v>
      </c>
    </row>
    <row r="21" spans="1:7" ht="21" customHeight="1">
      <c r="A21" s="146"/>
      <c r="B21" s="19"/>
      <c r="C21" s="24" t="s">
        <v>5</v>
      </c>
      <c r="D21" s="52">
        <v>12260000</v>
      </c>
      <c r="E21" s="52">
        <v>14930000</v>
      </c>
      <c r="F21" s="52">
        <v>14990000</v>
      </c>
      <c r="G21" s="18" t="s">
        <v>96</v>
      </c>
    </row>
    <row r="22" spans="1:7" ht="21" customHeight="1">
      <c r="A22" s="146"/>
      <c r="B22" s="19"/>
      <c r="C22" s="24" t="s">
        <v>6</v>
      </c>
      <c r="D22" s="52">
        <v>5260000</v>
      </c>
      <c r="E22" s="52">
        <v>5470000</v>
      </c>
      <c r="F22" s="52">
        <v>5676000</v>
      </c>
      <c r="G22" s="18" t="s">
        <v>88</v>
      </c>
    </row>
    <row r="23" spans="1:7" ht="21" customHeight="1">
      <c r="A23" s="146"/>
      <c r="B23" s="19"/>
      <c r="C23" s="24" t="s">
        <v>31</v>
      </c>
      <c r="D23" s="52">
        <v>540000</v>
      </c>
      <c r="E23" s="52">
        <v>540000</v>
      </c>
      <c r="F23" s="52">
        <v>540000</v>
      </c>
      <c r="G23" s="18"/>
    </row>
    <row r="24" spans="1:7" ht="21" customHeight="1">
      <c r="A24" s="146"/>
      <c r="B24" s="20"/>
      <c r="C24" s="28" t="s">
        <v>8</v>
      </c>
      <c r="D24" s="53">
        <v>5840000</v>
      </c>
      <c r="E24" s="53">
        <v>7270000</v>
      </c>
      <c r="F24" s="53">
        <v>7300000</v>
      </c>
      <c r="G24" s="29"/>
    </row>
    <row r="25" spans="1:7">
      <c r="A25" s="146"/>
      <c r="B25" s="148" t="s">
        <v>7</v>
      </c>
      <c r="C25" s="149"/>
      <c r="D25" s="54"/>
      <c r="E25" s="54"/>
      <c r="F25" s="54"/>
      <c r="G25" s="27"/>
    </row>
    <row r="26" spans="1:7" ht="21" customHeight="1">
      <c r="A26" s="146"/>
      <c r="B26" s="21"/>
      <c r="C26" s="25" t="s">
        <v>9</v>
      </c>
      <c r="D26" s="52">
        <v>384000</v>
      </c>
      <c r="E26" s="52">
        <v>384000</v>
      </c>
      <c r="F26" s="52">
        <v>384000</v>
      </c>
      <c r="G26" s="18" t="s">
        <v>83</v>
      </c>
    </row>
    <row r="27" spans="1:7" ht="21" customHeight="1">
      <c r="A27" s="146"/>
      <c r="B27" s="21"/>
      <c r="C27" s="25" t="s">
        <v>10</v>
      </c>
      <c r="D27" s="52">
        <v>120000</v>
      </c>
      <c r="E27" s="52">
        <v>120000</v>
      </c>
      <c r="F27" s="52">
        <v>120000</v>
      </c>
      <c r="G27" s="18"/>
    </row>
    <row r="28" spans="1:7" ht="21" customHeight="1">
      <c r="A28" s="146"/>
      <c r="B28" s="21"/>
      <c r="C28" s="25" t="s">
        <v>11</v>
      </c>
      <c r="D28" s="52">
        <v>360000</v>
      </c>
      <c r="E28" s="52">
        <v>360000</v>
      </c>
      <c r="F28" s="52">
        <v>360000</v>
      </c>
      <c r="G28" s="18"/>
    </row>
    <row r="29" spans="1:7" ht="21" customHeight="1">
      <c r="A29" s="146"/>
      <c r="B29" s="21"/>
      <c r="C29" s="25" t="s">
        <v>12</v>
      </c>
      <c r="D29" s="52">
        <v>440000</v>
      </c>
      <c r="E29" s="52">
        <v>440000</v>
      </c>
      <c r="F29" s="52">
        <v>440000</v>
      </c>
      <c r="G29" s="18" t="s">
        <v>84</v>
      </c>
    </row>
    <row r="30" spans="1:7" ht="21" hidden="1" customHeight="1">
      <c r="A30" s="146"/>
      <c r="B30" s="21"/>
      <c r="C30" s="25" t="s">
        <v>13</v>
      </c>
      <c r="D30" s="52"/>
      <c r="E30" s="52"/>
      <c r="F30" s="52"/>
      <c r="G30" s="18"/>
    </row>
    <row r="31" spans="1:7" ht="21" customHeight="1">
      <c r="A31" s="146"/>
      <c r="B31" s="21"/>
      <c r="C31" s="25" t="s">
        <v>14</v>
      </c>
      <c r="D31" s="52">
        <v>480000</v>
      </c>
      <c r="E31" s="52">
        <v>480000</v>
      </c>
      <c r="F31" s="52">
        <v>480000</v>
      </c>
      <c r="G31" s="80" t="s">
        <v>98</v>
      </c>
    </row>
    <row r="32" spans="1:7" ht="21" hidden="1" customHeight="1">
      <c r="A32" s="146"/>
      <c r="B32" s="21"/>
      <c r="C32" s="25" t="s">
        <v>15</v>
      </c>
      <c r="D32" s="52"/>
      <c r="E32" s="52"/>
      <c r="F32" s="52"/>
      <c r="G32" s="18"/>
    </row>
    <row r="33" spans="1:11" ht="21" customHeight="1">
      <c r="A33" s="146"/>
      <c r="B33" s="21"/>
      <c r="C33" s="25" t="s">
        <v>16</v>
      </c>
      <c r="D33" s="52">
        <v>200000</v>
      </c>
      <c r="E33" s="52">
        <v>200000</v>
      </c>
      <c r="F33" s="52">
        <v>200000</v>
      </c>
      <c r="G33" s="18"/>
    </row>
    <row r="34" spans="1:11" ht="21" customHeight="1">
      <c r="A34" s="146"/>
      <c r="B34" s="21"/>
      <c r="C34" s="25" t="s">
        <v>17</v>
      </c>
      <c r="D34" s="52">
        <v>250000</v>
      </c>
      <c r="E34" s="52">
        <v>250000</v>
      </c>
      <c r="F34" s="52">
        <v>250000</v>
      </c>
      <c r="G34" s="18" t="s">
        <v>92</v>
      </c>
    </row>
    <row r="35" spans="1:11" ht="21" customHeight="1">
      <c r="A35" s="146"/>
      <c r="B35" s="21"/>
      <c r="C35" s="25" t="s">
        <v>18</v>
      </c>
      <c r="D35" s="52">
        <v>40000</v>
      </c>
      <c r="E35" s="52">
        <v>40000</v>
      </c>
      <c r="F35" s="52">
        <v>40000</v>
      </c>
      <c r="G35" s="18"/>
    </row>
    <row r="36" spans="1:11" ht="21" customHeight="1">
      <c r="A36" s="146"/>
      <c r="B36" s="21"/>
      <c r="C36" s="25" t="s">
        <v>19</v>
      </c>
      <c r="D36" s="52">
        <v>300000</v>
      </c>
      <c r="E36" s="52">
        <v>300000</v>
      </c>
      <c r="F36" s="52">
        <v>300000</v>
      </c>
      <c r="G36" s="18" t="s">
        <v>90</v>
      </c>
    </row>
    <row r="37" spans="1:11" ht="21" customHeight="1">
      <c r="A37" s="146"/>
      <c r="B37" s="21"/>
      <c r="C37" s="25" t="s">
        <v>20</v>
      </c>
      <c r="D37" s="52">
        <v>350000</v>
      </c>
      <c r="E37" s="52">
        <v>350000</v>
      </c>
      <c r="F37" s="52">
        <v>350000</v>
      </c>
      <c r="G37" s="18" t="s">
        <v>91</v>
      </c>
    </row>
    <row r="38" spans="1:11" ht="21" customHeight="1">
      <c r="A38" s="146"/>
      <c r="B38" s="21"/>
      <c r="C38" s="25" t="s">
        <v>21</v>
      </c>
      <c r="D38" s="52">
        <v>100000</v>
      </c>
      <c r="E38" s="52">
        <v>100000</v>
      </c>
      <c r="F38" s="52">
        <v>100000</v>
      </c>
      <c r="G38" s="18" t="s">
        <v>85</v>
      </c>
    </row>
    <row r="39" spans="1:11" ht="21" hidden="1" customHeight="1">
      <c r="A39" s="146"/>
      <c r="B39" s="21"/>
      <c r="C39" s="25" t="s">
        <v>22</v>
      </c>
      <c r="D39" s="52"/>
      <c r="E39" s="52"/>
      <c r="F39" s="52"/>
      <c r="G39" s="18"/>
    </row>
    <row r="40" spans="1:11" ht="21" customHeight="1">
      <c r="A40" s="146"/>
      <c r="B40" s="21"/>
      <c r="C40" s="78" t="s">
        <v>23</v>
      </c>
      <c r="D40" s="79">
        <v>7920000</v>
      </c>
      <c r="E40" s="79">
        <v>7920000</v>
      </c>
      <c r="F40" s="79">
        <v>7920000</v>
      </c>
      <c r="G40" s="80" t="s">
        <v>97</v>
      </c>
      <c r="J40">
        <f>600000*12</f>
        <v>7200000</v>
      </c>
      <c r="K40">
        <f>720000/12</f>
        <v>60000</v>
      </c>
    </row>
    <row r="41" spans="1:11" ht="21" hidden="1" customHeight="1">
      <c r="A41" s="146"/>
      <c r="B41" s="21"/>
      <c r="C41" s="78" t="s">
        <v>24</v>
      </c>
      <c r="D41" s="79"/>
      <c r="E41" s="79"/>
      <c r="F41" s="79"/>
      <c r="G41" s="80"/>
    </row>
    <row r="42" spans="1:11" ht="21" customHeight="1">
      <c r="A42" s="146"/>
      <c r="B42" s="22"/>
      <c r="C42" s="81" t="s">
        <v>25</v>
      </c>
      <c r="D42" s="82">
        <v>600000</v>
      </c>
      <c r="E42" s="82">
        <v>600000</v>
      </c>
      <c r="F42" s="82">
        <v>600000</v>
      </c>
      <c r="G42" s="83" t="s">
        <v>76</v>
      </c>
    </row>
    <row r="43" spans="1:11">
      <c r="A43" s="146"/>
      <c r="B43" s="148" t="s">
        <v>26</v>
      </c>
      <c r="C43" s="149"/>
      <c r="D43" s="54"/>
      <c r="E43" s="54"/>
      <c r="F43" s="54"/>
      <c r="G43" s="27"/>
    </row>
    <row r="44" spans="1:11" ht="21" customHeight="1">
      <c r="A44" s="146"/>
      <c r="B44" s="21"/>
      <c r="C44" s="25" t="s">
        <v>27</v>
      </c>
      <c r="D44" s="52">
        <v>4032000</v>
      </c>
      <c r="E44" s="52">
        <v>4536000</v>
      </c>
      <c r="F44" s="52">
        <v>5124000</v>
      </c>
      <c r="G44" s="18" t="s">
        <v>86</v>
      </c>
    </row>
    <row r="45" spans="1:11" ht="21" customHeight="1">
      <c r="A45" s="146"/>
      <c r="B45" s="21"/>
      <c r="C45" s="25" t="s">
        <v>28</v>
      </c>
      <c r="D45" s="52">
        <v>250000</v>
      </c>
      <c r="E45" s="52">
        <v>250000</v>
      </c>
      <c r="F45" s="52">
        <v>250000</v>
      </c>
      <c r="G45" s="18" t="s">
        <v>80</v>
      </c>
    </row>
    <row r="46" spans="1:11" ht="21" customHeight="1">
      <c r="A46" s="146"/>
      <c r="B46" s="21"/>
      <c r="C46" s="25" t="s">
        <v>29</v>
      </c>
      <c r="D46" s="52">
        <v>2496000</v>
      </c>
      <c r="E46" s="52">
        <v>2808000</v>
      </c>
      <c r="F46" s="52">
        <v>3172000</v>
      </c>
      <c r="G46" s="18" t="s">
        <v>93</v>
      </c>
    </row>
    <row r="47" spans="1:11" ht="21" customHeight="1">
      <c r="A47" s="146"/>
      <c r="B47" s="21"/>
      <c r="C47" s="78" t="s">
        <v>30</v>
      </c>
      <c r="D47" s="79">
        <f>3000000-D31</f>
        <v>2520000</v>
      </c>
      <c r="E47" s="79">
        <f t="shared" ref="E47:F47" si="0">3000000-E31</f>
        <v>2520000</v>
      </c>
      <c r="F47" s="79">
        <f t="shared" si="0"/>
        <v>2520000</v>
      </c>
      <c r="G47" s="80" t="s">
        <v>99</v>
      </c>
    </row>
    <row r="48" spans="1:11" ht="21" customHeight="1">
      <c r="A48" s="146"/>
      <c r="B48" s="21"/>
      <c r="C48" s="25" t="s">
        <v>12</v>
      </c>
      <c r="D48" s="52">
        <v>1200000</v>
      </c>
      <c r="E48" s="52">
        <v>1200000</v>
      </c>
      <c r="F48" s="52">
        <v>1200000</v>
      </c>
      <c r="G48" s="18"/>
    </row>
    <row r="49" spans="1:7" ht="21" hidden="1" customHeight="1">
      <c r="A49" s="146"/>
      <c r="B49" s="21"/>
      <c r="C49" s="25" t="s">
        <v>13</v>
      </c>
      <c r="D49" s="52"/>
      <c r="E49" s="52"/>
      <c r="F49" s="52"/>
      <c r="G49" s="18"/>
    </row>
    <row r="50" spans="1:7" ht="21" customHeight="1">
      <c r="A50" s="146"/>
      <c r="B50" s="21"/>
      <c r="C50" s="25" t="s">
        <v>23</v>
      </c>
      <c r="D50" s="52">
        <v>90000</v>
      </c>
      <c r="E50" s="52">
        <v>90000</v>
      </c>
      <c r="F50" s="52">
        <v>90000</v>
      </c>
      <c r="G50" s="18" t="s">
        <v>82</v>
      </c>
    </row>
    <row r="51" spans="1:7" ht="21" customHeight="1">
      <c r="A51" s="146"/>
      <c r="B51" s="19"/>
      <c r="C51" s="60" t="s">
        <v>25</v>
      </c>
      <c r="D51" s="52">
        <v>10000</v>
      </c>
      <c r="E51" s="52">
        <v>10000</v>
      </c>
      <c r="F51" s="52">
        <v>10000</v>
      </c>
      <c r="G51" s="18"/>
    </row>
    <row r="52" spans="1:7" ht="21" customHeight="1">
      <c r="A52" s="146"/>
      <c r="B52" s="21"/>
      <c r="C52" s="57" t="s">
        <v>95</v>
      </c>
      <c r="D52" s="58">
        <v>200000</v>
      </c>
      <c r="E52" s="58">
        <v>200000</v>
      </c>
      <c r="F52" s="58">
        <v>200000</v>
      </c>
      <c r="G52" s="59" t="s">
        <v>94</v>
      </c>
    </row>
    <row r="53" spans="1:7" ht="21" customHeight="1">
      <c r="A53" s="146"/>
      <c r="B53" s="157" t="s">
        <v>32</v>
      </c>
      <c r="C53" s="158"/>
      <c r="D53" s="49">
        <v>200000</v>
      </c>
      <c r="E53" s="49">
        <v>200000</v>
      </c>
      <c r="F53" s="49">
        <v>200000</v>
      </c>
      <c r="G53" s="17"/>
    </row>
    <row r="54" spans="1:7" ht="21" customHeight="1">
      <c r="A54" s="146"/>
      <c r="B54" s="157" t="s">
        <v>33</v>
      </c>
      <c r="C54" s="158"/>
      <c r="D54" s="49">
        <v>720000</v>
      </c>
      <c r="E54" s="49">
        <v>720000</v>
      </c>
      <c r="F54" s="49">
        <v>720000</v>
      </c>
      <c r="G54" s="17"/>
    </row>
    <row r="55" spans="1:7" ht="21" hidden="1" customHeight="1">
      <c r="A55" s="147"/>
      <c r="B55" s="159" t="s">
        <v>40</v>
      </c>
      <c r="C55" s="160"/>
      <c r="D55" s="49"/>
      <c r="E55" s="49"/>
      <c r="F55" s="49"/>
      <c r="G55" s="26"/>
    </row>
    <row r="56" spans="1:7">
      <c r="A56" s="84"/>
      <c r="B56" s="84"/>
      <c r="C56" s="84"/>
      <c r="D56" s="85"/>
      <c r="E56" s="85"/>
      <c r="F56" s="85"/>
      <c r="G56" s="84"/>
    </row>
    <row r="57" spans="1:7">
      <c r="A57" t="s">
        <v>65</v>
      </c>
    </row>
  </sheetData>
  <mergeCells count="24">
    <mergeCell ref="A3:G3"/>
    <mergeCell ref="A5:A15"/>
    <mergeCell ref="B7:C7"/>
    <mergeCell ref="B8:C8"/>
    <mergeCell ref="B9:C9"/>
    <mergeCell ref="B5:C6"/>
    <mergeCell ref="D5:F5"/>
    <mergeCell ref="B15:C15"/>
    <mergeCell ref="G5:G6"/>
    <mergeCell ref="B12:C12"/>
    <mergeCell ref="B13:C13"/>
    <mergeCell ref="B14:C14"/>
    <mergeCell ref="B10:C10"/>
    <mergeCell ref="B11:C11"/>
    <mergeCell ref="G17:G18"/>
    <mergeCell ref="A17:A55"/>
    <mergeCell ref="B19:C19"/>
    <mergeCell ref="B25:C25"/>
    <mergeCell ref="B17:C18"/>
    <mergeCell ref="D17:F17"/>
    <mergeCell ref="B53:C53"/>
    <mergeCell ref="B43:C43"/>
    <mergeCell ref="B54:C54"/>
    <mergeCell ref="B55:C55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verticalDpi="0"/>
  <rowBreaks count="1" manualBreakCount="1">
    <brk id="3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7"/>
  <sheetViews>
    <sheetView tabSelected="1" view="pageBreakPreview" zoomScaleNormal="100" zoomScaleSheetLayoutView="100" workbookViewId="0">
      <selection activeCell="L7" sqref="L7"/>
    </sheetView>
  </sheetViews>
  <sheetFormatPr defaultRowHeight="13.2"/>
  <cols>
    <col min="1" max="2" width="5.44140625" customWidth="1"/>
    <col min="3" max="3" width="18.44140625" customWidth="1"/>
    <col min="4" max="4" width="13.33203125" bestFit="1" customWidth="1"/>
    <col min="5" max="5" width="3.44140625" bestFit="1" customWidth="1"/>
    <col min="6" max="6" width="11.44140625" customWidth="1"/>
    <col min="7" max="7" width="3.44140625" bestFit="1" customWidth="1"/>
    <col min="8" max="8" width="11.44140625" customWidth="1"/>
    <col min="9" max="9" width="3.44140625" bestFit="1" customWidth="1"/>
    <col min="10" max="10" width="29.6640625" customWidth="1"/>
    <col min="11" max="11" width="2.77734375" style="2" customWidth="1"/>
    <col min="12" max="12" width="9.109375" style="2"/>
    <col min="13" max="13" width="11.44140625" bestFit="1" customWidth="1"/>
    <col min="16" max="16" width="9.44140625" bestFit="1" customWidth="1"/>
  </cols>
  <sheetData>
    <row r="1" spans="1:13">
      <c r="A1" t="s">
        <v>129</v>
      </c>
      <c r="J1" s="99"/>
    </row>
    <row r="2" spans="1:13" ht="13.5" customHeight="1">
      <c r="B2" s="1"/>
      <c r="C2" s="1"/>
      <c r="D2" s="1"/>
      <c r="E2" s="1"/>
      <c r="F2" s="1"/>
      <c r="G2" s="1"/>
      <c r="H2" s="1"/>
      <c r="I2" s="1"/>
      <c r="J2" s="1"/>
      <c r="K2" s="64"/>
      <c r="L2" s="64"/>
    </row>
    <row r="3" spans="1:13" ht="14.4">
      <c r="A3" s="171" t="s">
        <v>116</v>
      </c>
      <c r="B3" s="171"/>
      <c r="C3" s="171"/>
      <c r="D3" s="171"/>
      <c r="E3" s="171"/>
      <c r="F3" s="171"/>
      <c r="G3" s="171"/>
      <c r="H3" s="171"/>
      <c r="I3" s="171"/>
      <c r="J3" s="171"/>
    </row>
    <row r="5" spans="1:13">
      <c r="A5" s="172"/>
      <c r="B5" s="172"/>
      <c r="C5" s="172"/>
      <c r="D5" s="165" t="s">
        <v>108</v>
      </c>
      <c r="E5" s="165"/>
      <c r="F5" s="165" t="s">
        <v>109</v>
      </c>
      <c r="G5" s="165"/>
      <c r="H5" s="165" t="s">
        <v>110</v>
      </c>
      <c r="I5" s="165"/>
      <c r="J5" s="55" t="s">
        <v>34</v>
      </c>
      <c r="K5" s="72"/>
      <c r="L5" s="73"/>
    </row>
    <row r="6" spans="1:13" ht="45.6" customHeight="1">
      <c r="A6" s="165" t="s">
        <v>45</v>
      </c>
      <c r="B6" s="165"/>
      <c r="C6" s="166"/>
      <c r="D6" s="3"/>
      <c r="E6" s="4" t="s">
        <v>37</v>
      </c>
      <c r="F6" s="3"/>
      <c r="G6" s="4" t="s">
        <v>37</v>
      </c>
      <c r="H6" s="3"/>
      <c r="I6" s="4" t="s">
        <v>37</v>
      </c>
      <c r="J6" s="100" t="s">
        <v>111</v>
      </c>
      <c r="K6" s="72"/>
      <c r="L6" s="92" t="s">
        <v>100</v>
      </c>
    </row>
    <row r="7" spans="1:13">
      <c r="A7" s="165" t="s">
        <v>57</v>
      </c>
      <c r="B7" s="165"/>
      <c r="C7" s="166"/>
      <c r="D7" s="40"/>
      <c r="E7" s="4" t="s">
        <v>56</v>
      </c>
      <c r="F7" s="40"/>
      <c r="G7" s="4" t="s">
        <v>56</v>
      </c>
      <c r="H7" s="40"/>
      <c r="I7" s="4" t="s">
        <v>56</v>
      </c>
      <c r="J7" s="89">
        <v>59</v>
      </c>
      <c r="K7" s="72"/>
      <c r="L7" s="73"/>
    </row>
    <row r="8" spans="1:13">
      <c r="K8" s="72"/>
      <c r="L8" s="73"/>
    </row>
    <row r="9" spans="1:13">
      <c r="A9" s="165" t="s">
        <v>35</v>
      </c>
      <c r="B9" s="165"/>
      <c r="C9" s="166"/>
      <c r="D9" s="165" t="str">
        <f>D5</f>
        <v>11年度</v>
      </c>
      <c r="E9" s="165"/>
      <c r="F9" s="165" t="str">
        <f>F5</f>
        <v>12年度</v>
      </c>
      <c r="G9" s="165"/>
      <c r="H9" s="165" t="str">
        <f>H5</f>
        <v>13年度</v>
      </c>
      <c r="I9" s="165"/>
      <c r="J9" s="61" t="s">
        <v>58</v>
      </c>
      <c r="K9" s="72"/>
      <c r="L9" s="73"/>
      <c r="M9" s="2"/>
    </row>
    <row r="10" spans="1:13">
      <c r="A10" s="169" t="s">
        <v>41</v>
      </c>
      <c r="B10" s="167" t="s">
        <v>46</v>
      </c>
      <c r="C10" s="168"/>
      <c r="D10" s="45"/>
      <c r="E10" s="87" t="s">
        <v>38</v>
      </c>
      <c r="F10" s="91"/>
      <c r="G10" s="87" t="s">
        <v>38</v>
      </c>
      <c r="H10" s="91"/>
      <c r="I10" s="87" t="s">
        <v>38</v>
      </c>
      <c r="J10" s="88"/>
      <c r="K10" s="72"/>
      <c r="L10" s="73"/>
      <c r="M10" s="2"/>
    </row>
    <row r="11" spans="1:13">
      <c r="A11" s="169"/>
      <c r="B11" s="167" t="s">
        <v>47</v>
      </c>
      <c r="C11" s="168"/>
      <c r="D11" s="6"/>
      <c r="E11" s="4" t="s">
        <v>38</v>
      </c>
      <c r="F11" s="6"/>
      <c r="G11" s="4" t="s">
        <v>38</v>
      </c>
      <c r="H11" s="6"/>
      <c r="I11" s="4" t="s">
        <v>38</v>
      </c>
      <c r="J11" s="88"/>
      <c r="K11" s="72"/>
      <c r="L11" s="93" t="s">
        <v>170</v>
      </c>
      <c r="M11" s="86"/>
    </row>
    <row r="12" spans="1:13">
      <c r="A12" s="169"/>
      <c r="B12" s="167" t="s">
        <v>48</v>
      </c>
      <c r="C12" s="168"/>
      <c r="D12" s="6"/>
      <c r="E12" s="4" t="s">
        <v>38</v>
      </c>
      <c r="F12" s="6"/>
      <c r="G12" s="4" t="s">
        <v>38</v>
      </c>
      <c r="H12" s="6"/>
      <c r="I12" s="4" t="s">
        <v>38</v>
      </c>
      <c r="J12" s="63"/>
      <c r="K12" s="72"/>
      <c r="L12" s="92"/>
      <c r="M12" s="86"/>
    </row>
    <row r="13" spans="1:13">
      <c r="A13" s="169"/>
      <c r="B13" s="38" t="s">
        <v>69</v>
      </c>
      <c r="C13" s="39"/>
      <c r="D13" s="6"/>
      <c r="E13" s="4" t="s">
        <v>38</v>
      </c>
      <c r="F13" s="6"/>
      <c r="G13" s="4" t="s">
        <v>38</v>
      </c>
      <c r="H13" s="6"/>
      <c r="I13" s="4" t="s">
        <v>38</v>
      </c>
      <c r="J13" s="94"/>
      <c r="K13" s="72"/>
      <c r="L13" s="73"/>
    </row>
    <row r="14" spans="1:13">
      <c r="A14" s="169"/>
      <c r="B14" s="38" t="s">
        <v>70</v>
      </c>
      <c r="C14" s="39"/>
      <c r="D14" s="6"/>
      <c r="E14" s="4" t="s">
        <v>38</v>
      </c>
      <c r="F14" s="6"/>
      <c r="G14" s="4" t="s">
        <v>38</v>
      </c>
      <c r="H14" s="6"/>
      <c r="I14" s="4" t="s">
        <v>38</v>
      </c>
      <c r="J14" s="63"/>
      <c r="K14" s="72"/>
      <c r="L14" s="73"/>
    </row>
    <row r="15" spans="1:13">
      <c r="A15" s="169"/>
      <c r="B15" s="167" t="s">
        <v>0</v>
      </c>
      <c r="C15" s="168"/>
      <c r="D15" s="6"/>
      <c r="E15" s="4" t="s">
        <v>38</v>
      </c>
      <c r="F15" s="6"/>
      <c r="G15" s="4" t="s">
        <v>38</v>
      </c>
      <c r="H15" s="6"/>
      <c r="I15" s="4" t="s">
        <v>38</v>
      </c>
      <c r="J15" s="63"/>
      <c r="K15" s="72"/>
      <c r="L15" s="73"/>
    </row>
    <row r="16" spans="1:13">
      <c r="A16" s="169"/>
      <c r="B16" s="167" t="s">
        <v>1</v>
      </c>
      <c r="C16" s="168"/>
      <c r="D16" s="6"/>
      <c r="E16" s="4" t="s">
        <v>38</v>
      </c>
      <c r="F16" s="6"/>
      <c r="G16" s="4" t="s">
        <v>38</v>
      </c>
      <c r="H16" s="6"/>
      <c r="I16" s="4" t="s">
        <v>38</v>
      </c>
      <c r="J16" s="63"/>
      <c r="K16" s="72"/>
      <c r="L16" s="73"/>
    </row>
    <row r="17" spans="1:13">
      <c r="A17" s="169"/>
      <c r="B17" s="167" t="s">
        <v>2</v>
      </c>
      <c r="C17" s="168"/>
      <c r="D17" s="6"/>
      <c r="E17" s="4" t="s">
        <v>38</v>
      </c>
      <c r="F17" s="6"/>
      <c r="G17" s="4" t="s">
        <v>38</v>
      </c>
      <c r="H17" s="6"/>
      <c r="I17" s="4" t="s">
        <v>38</v>
      </c>
      <c r="J17" s="63"/>
      <c r="K17" s="72"/>
      <c r="L17" s="73"/>
    </row>
    <row r="18" spans="1:13">
      <c r="A18" s="169"/>
      <c r="B18" s="167" t="s">
        <v>105</v>
      </c>
      <c r="C18" s="168"/>
      <c r="D18" s="6"/>
      <c r="E18" s="4" t="s">
        <v>38</v>
      </c>
      <c r="F18" s="6"/>
      <c r="G18" s="4" t="s">
        <v>38</v>
      </c>
      <c r="H18" s="6"/>
      <c r="I18" s="4" t="s">
        <v>38</v>
      </c>
      <c r="J18" s="63"/>
      <c r="K18" s="72"/>
      <c r="L18" s="73"/>
    </row>
    <row r="19" spans="1:13" ht="15" customHeight="1">
      <c r="A19" s="170"/>
      <c r="B19" s="32" t="s">
        <v>42</v>
      </c>
      <c r="C19" s="32"/>
      <c r="D19" s="33">
        <f>SUM(D10:D18)</f>
        <v>0</v>
      </c>
      <c r="E19" s="34" t="s">
        <v>38</v>
      </c>
      <c r="F19" s="33">
        <f>SUM(F10:F18)</f>
        <v>0</v>
      </c>
      <c r="G19" s="34" t="s">
        <v>38</v>
      </c>
      <c r="H19" s="33">
        <f>SUM(H10:H18)</f>
        <v>0</v>
      </c>
      <c r="I19" s="34" t="s">
        <v>38</v>
      </c>
      <c r="J19" s="32"/>
      <c r="K19" s="72"/>
      <c r="L19" s="73"/>
    </row>
    <row r="20" spans="1:13" s="76" customFormat="1">
      <c r="D20" s="77"/>
      <c r="F20" s="77"/>
      <c r="H20" s="77"/>
      <c r="K20" s="74"/>
      <c r="L20" s="75"/>
    </row>
    <row r="21" spans="1:13">
      <c r="A21" s="165" t="s">
        <v>35</v>
      </c>
      <c r="B21" s="143"/>
      <c r="C21" s="150"/>
      <c r="D21" s="143" t="str">
        <f>D5</f>
        <v>11年度</v>
      </c>
      <c r="E21" s="143"/>
      <c r="F21" s="163" t="str">
        <f>F5</f>
        <v>12年度</v>
      </c>
      <c r="G21" s="150"/>
      <c r="H21" s="143" t="str">
        <f>H5</f>
        <v>13年度</v>
      </c>
      <c r="I21" s="143"/>
      <c r="J21" s="62" t="s">
        <v>58</v>
      </c>
      <c r="K21" s="72"/>
      <c r="L21" s="73"/>
    </row>
    <row r="22" spans="1:13">
      <c r="A22" s="175" t="s">
        <v>3</v>
      </c>
      <c r="B22" s="148" t="s">
        <v>39</v>
      </c>
      <c r="C22" s="174"/>
      <c r="D22" s="31">
        <f>SUM(D23:D27)</f>
        <v>0</v>
      </c>
      <c r="E22" s="27"/>
      <c r="F22" s="31">
        <f>SUM(F23:F27)</f>
        <v>0</v>
      </c>
      <c r="G22" s="23"/>
      <c r="H22" s="41">
        <f>SUM(H23:H27)</f>
        <v>0</v>
      </c>
      <c r="I22" s="27"/>
      <c r="J22" s="23"/>
      <c r="K22" s="72"/>
      <c r="L22" s="92" t="s">
        <v>103</v>
      </c>
      <c r="M22" s="15"/>
    </row>
    <row r="23" spans="1:13">
      <c r="A23" s="169"/>
      <c r="B23" s="21"/>
      <c r="C23" s="7" t="s">
        <v>4</v>
      </c>
      <c r="D23" s="13"/>
      <c r="E23" s="11" t="s">
        <v>38</v>
      </c>
      <c r="F23" s="13"/>
      <c r="G23" s="8" t="s">
        <v>38</v>
      </c>
      <c r="H23" s="13"/>
      <c r="I23" s="11" t="s">
        <v>38</v>
      </c>
      <c r="J23" s="96"/>
      <c r="K23" s="72"/>
      <c r="L23" s="73"/>
      <c r="M23" s="15"/>
    </row>
    <row r="24" spans="1:13">
      <c r="A24" s="169"/>
      <c r="B24" s="21"/>
      <c r="C24" s="7" t="s">
        <v>5</v>
      </c>
      <c r="D24" s="13"/>
      <c r="E24" s="11" t="s">
        <v>38</v>
      </c>
      <c r="F24" s="13"/>
      <c r="G24" s="8" t="s">
        <v>38</v>
      </c>
      <c r="H24" s="13"/>
      <c r="I24" s="11" t="s">
        <v>38</v>
      </c>
      <c r="J24" s="97"/>
      <c r="K24" s="72"/>
      <c r="L24" s="73"/>
      <c r="M24" s="15"/>
    </row>
    <row r="25" spans="1:13">
      <c r="A25" s="169"/>
      <c r="B25" s="21"/>
      <c r="C25" s="7" t="s">
        <v>6</v>
      </c>
      <c r="D25" s="13"/>
      <c r="E25" s="11" t="s">
        <v>38</v>
      </c>
      <c r="F25" s="13"/>
      <c r="G25" s="8" t="s">
        <v>38</v>
      </c>
      <c r="H25" s="13"/>
      <c r="I25" s="11" t="s">
        <v>38</v>
      </c>
      <c r="J25" s="97"/>
      <c r="K25" s="72"/>
      <c r="L25" s="73"/>
    </row>
    <row r="26" spans="1:13">
      <c r="A26" s="169"/>
      <c r="B26" s="21"/>
      <c r="C26" s="7" t="s">
        <v>31</v>
      </c>
      <c r="D26" s="13"/>
      <c r="E26" s="11" t="s">
        <v>38</v>
      </c>
      <c r="F26" s="13"/>
      <c r="G26" s="8" t="s">
        <v>38</v>
      </c>
      <c r="H26" s="13"/>
      <c r="I26" s="11" t="s">
        <v>38</v>
      </c>
      <c r="J26" s="8"/>
      <c r="K26" s="72"/>
      <c r="L26" s="73"/>
    </row>
    <row r="27" spans="1:13">
      <c r="A27" s="169"/>
      <c r="B27" s="22"/>
      <c r="C27" s="9" t="s">
        <v>8</v>
      </c>
      <c r="D27" s="14"/>
      <c r="E27" s="12" t="s">
        <v>38</v>
      </c>
      <c r="F27" s="14"/>
      <c r="G27" s="10" t="s">
        <v>38</v>
      </c>
      <c r="H27" s="14"/>
      <c r="I27" s="12" t="s">
        <v>38</v>
      </c>
      <c r="J27" s="10"/>
      <c r="K27" s="72"/>
      <c r="L27" s="73"/>
    </row>
    <row r="28" spans="1:13">
      <c r="A28" s="169"/>
      <c r="B28" s="148" t="s">
        <v>7</v>
      </c>
      <c r="C28" s="174"/>
      <c r="D28" s="30">
        <f>SUM(D29:D46)</f>
        <v>0</v>
      </c>
      <c r="E28" s="27"/>
      <c r="F28" s="30">
        <f>SUM(F29:F46)</f>
        <v>0</v>
      </c>
      <c r="G28" s="23"/>
      <c r="H28" s="30">
        <f>SUM(H29:H46)</f>
        <v>0</v>
      </c>
      <c r="I28" s="27"/>
      <c r="J28" s="23"/>
      <c r="K28" s="72"/>
      <c r="L28" s="73"/>
    </row>
    <row r="29" spans="1:13">
      <c r="A29" s="169"/>
      <c r="B29" s="21"/>
      <c r="C29" s="7" t="s">
        <v>9</v>
      </c>
      <c r="D29" s="13"/>
      <c r="E29" s="11" t="s">
        <v>77</v>
      </c>
      <c r="F29" s="13"/>
      <c r="G29" s="8" t="s">
        <v>38</v>
      </c>
      <c r="H29" s="13"/>
      <c r="I29" s="11" t="s">
        <v>38</v>
      </c>
      <c r="J29" s="97"/>
      <c r="K29" s="72"/>
      <c r="L29" s="73"/>
    </row>
    <row r="30" spans="1:13">
      <c r="A30" s="169"/>
      <c r="B30" s="21"/>
      <c r="C30" s="7" t="s">
        <v>104</v>
      </c>
      <c r="D30" s="13"/>
      <c r="E30" s="11" t="s">
        <v>38</v>
      </c>
      <c r="F30" s="13"/>
      <c r="G30" s="8" t="s">
        <v>38</v>
      </c>
      <c r="H30" s="13"/>
      <c r="I30" s="11" t="s">
        <v>38</v>
      </c>
      <c r="J30" s="8"/>
      <c r="K30" s="72"/>
      <c r="L30" s="73"/>
    </row>
    <row r="31" spans="1:13">
      <c r="A31" s="169"/>
      <c r="B31" s="21"/>
      <c r="C31" s="7" t="s">
        <v>10</v>
      </c>
      <c r="D31" s="13"/>
      <c r="E31" s="11" t="s">
        <v>38</v>
      </c>
      <c r="F31" s="13"/>
      <c r="G31" s="8" t="s">
        <v>38</v>
      </c>
      <c r="H31" s="13"/>
      <c r="I31" s="11" t="s">
        <v>38</v>
      </c>
      <c r="J31" s="8"/>
      <c r="K31" s="72"/>
      <c r="L31" s="73"/>
    </row>
    <row r="32" spans="1:13">
      <c r="A32" s="169"/>
      <c r="B32" s="21"/>
      <c r="C32" s="7" t="s">
        <v>11</v>
      </c>
      <c r="D32" s="13"/>
      <c r="E32" s="11" t="s">
        <v>38</v>
      </c>
      <c r="F32" s="13"/>
      <c r="G32" s="8" t="s">
        <v>38</v>
      </c>
      <c r="H32" s="13"/>
      <c r="I32" s="11" t="s">
        <v>38</v>
      </c>
      <c r="J32" s="8"/>
      <c r="K32" s="72"/>
      <c r="L32" s="73"/>
    </row>
    <row r="33" spans="1:12">
      <c r="A33" s="169"/>
      <c r="B33" s="21"/>
      <c r="C33" s="7" t="s">
        <v>12</v>
      </c>
      <c r="D33" s="13"/>
      <c r="E33" s="11" t="s">
        <v>38</v>
      </c>
      <c r="F33" s="13"/>
      <c r="G33" s="8" t="s">
        <v>38</v>
      </c>
      <c r="H33" s="13"/>
      <c r="I33" s="11" t="s">
        <v>38</v>
      </c>
      <c r="J33" s="8"/>
      <c r="K33" s="72"/>
      <c r="L33" s="73"/>
    </row>
    <row r="34" spans="1:12">
      <c r="A34" s="169"/>
      <c r="B34" s="21"/>
      <c r="C34" s="7" t="s">
        <v>114</v>
      </c>
      <c r="D34" s="13"/>
      <c r="E34" s="11" t="s">
        <v>38</v>
      </c>
      <c r="F34" s="13"/>
      <c r="G34" s="8" t="s">
        <v>38</v>
      </c>
      <c r="H34" s="13"/>
      <c r="I34" s="11" t="s">
        <v>38</v>
      </c>
      <c r="J34" s="8"/>
      <c r="K34" s="72"/>
      <c r="L34" s="73"/>
    </row>
    <row r="35" spans="1:12">
      <c r="A35" s="169"/>
      <c r="B35" s="21"/>
      <c r="C35" s="65" t="s">
        <v>14</v>
      </c>
      <c r="D35" s="56"/>
      <c r="E35" s="66" t="s">
        <v>38</v>
      </c>
      <c r="F35" s="56"/>
      <c r="G35" s="67" t="s">
        <v>38</v>
      </c>
      <c r="H35" s="56"/>
      <c r="I35" s="66" t="s">
        <v>38</v>
      </c>
      <c r="J35" s="8"/>
      <c r="K35" s="72"/>
      <c r="L35" s="92" t="s">
        <v>101</v>
      </c>
    </row>
    <row r="36" spans="1:12">
      <c r="A36" s="169"/>
      <c r="B36" s="21"/>
      <c r="C36" s="7" t="s">
        <v>15</v>
      </c>
      <c r="D36" s="13"/>
      <c r="E36" s="11" t="s">
        <v>38</v>
      </c>
      <c r="F36" s="13"/>
      <c r="G36" s="8" t="s">
        <v>38</v>
      </c>
      <c r="H36" s="13"/>
      <c r="I36" s="11" t="s">
        <v>38</v>
      </c>
      <c r="J36" s="8"/>
      <c r="K36" s="72"/>
      <c r="L36" s="73"/>
    </row>
    <row r="37" spans="1:12">
      <c r="A37" s="169"/>
      <c r="B37" s="21"/>
      <c r="C37" s="7" t="s">
        <v>16</v>
      </c>
      <c r="D37" s="13"/>
      <c r="E37" s="11" t="s">
        <v>38</v>
      </c>
      <c r="F37" s="13"/>
      <c r="G37" s="8" t="s">
        <v>38</v>
      </c>
      <c r="H37" s="13"/>
      <c r="I37" s="11" t="s">
        <v>38</v>
      </c>
      <c r="J37" s="8"/>
      <c r="K37" s="72"/>
      <c r="L37" s="73"/>
    </row>
    <row r="38" spans="1:12">
      <c r="A38" s="169"/>
      <c r="B38" s="21"/>
      <c r="C38" s="7" t="s">
        <v>17</v>
      </c>
      <c r="D38" s="13"/>
      <c r="E38" s="11" t="s">
        <v>38</v>
      </c>
      <c r="F38" s="13"/>
      <c r="G38" s="8" t="s">
        <v>38</v>
      </c>
      <c r="H38" s="13"/>
      <c r="I38" s="11" t="s">
        <v>38</v>
      </c>
      <c r="J38" s="8"/>
      <c r="K38" s="72"/>
      <c r="L38" s="73"/>
    </row>
    <row r="39" spans="1:12">
      <c r="A39" s="169"/>
      <c r="B39" s="21"/>
      <c r="C39" s="7" t="s">
        <v>18</v>
      </c>
      <c r="D39" s="13"/>
      <c r="E39" s="11" t="s">
        <v>38</v>
      </c>
      <c r="F39" s="13"/>
      <c r="G39" s="8" t="s">
        <v>38</v>
      </c>
      <c r="H39" s="13"/>
      <c r="I39" s="11" t="s">
        <v>38</v>
      </c>
      <c r="J39" s="8"/>
      <c r="K39" s="72"/>
      <c r="L39" s="73"/>
    </row>
    <row r="40" spans="1:12">
      <c r="A40" s="169"/>
      <c r="B40" s="21"/>
      <c r="C40" s="7" t="s">
        <v>19</v>
      </c>
      <c r="D40" s="13"/>
      <c r="E40" s="11" t="s">
        <v>38</v>
      </c>
      <c r="F40" s="13"/>
      <c r="G40" s="8" t="s">
        <v>38</v>
      </c>
      <c r="H40" s="13"/>
      <c r="I40" s="11" t="s">
        <v>38</v>
      </c>
      <c r="J40" s="8"/>
      <c r="K40" s="72"/>
      <c r="L40" s="73"/>
    </row>
    <row r="41" spans="1:12">
      <c r="A41" s="169"/>
      <c r="B41" s="21"/>
      <c r="C41" s="65" t="s">
        <v>20</v>
      </c>
      <c r="D41" s="56"/>
      <c r="E41" s="66" t="s">
        <v>38</v>
      </c>
      <c r="F41" s="56"/>
      <c r="G41" s="67" t="s">
        <v>38</v>
      </c>
      <c r="H41" s="56"/>
      <c r="I41" s="66" t="s">
        <v>38</v>
      </c>
      <c r="J41" s="90"/>
      <c r="K41" s="72"/>
      <c r="L41" s="73"/>
    </row>
    <row r="42" spans="1:12">
      <c r="A42" s="169"/>
      <c r="B42" s="21"/>
      <c r="C42" s="7" t="s">
        <v>21</v>
      </c>
      <c r="D42" s="13"/>
      <c r="E42" s="11" t="s">
        <v>38</v>
      </c>
      <c r="F42" s="13"/>
      <c r="G42" s="8" t="s">
        <v>38</v>
      </c>
      <c r="H42" s="13"/>
      <c r="I42" s="11" t="s">
        <v>38</v>
      </c>
      <c r="J42" s="8"/>
      <c r="K42" s="72"/>
      <c r="L42" s="73"/>
    </row>
    <row r="43" spans="1:12">
      <c r="A43" s="169"/>
      <c r="B43" s="21"/>
      <c r="C43" s="65" t="s">
        <v>95</v>
      </c>
      <c r="D43" s="13"/>
      <c r="E43" s="11" t="s">
        <v>38</v>
      </c>
      <c r="F43" s="13"/>
      <c r="G43" s="8" t="s">
        <v>38</v>
      </c>
      <c r="H43" s="13"/>
      <c r="I43" s="11" t="s">
        <v>38</v>
      </c>
      <c r="J43" s="8"/>
      <c r="K43" s="72"/>
      <c r="L43" s="73"/>
    </row>
    <row r="44" spans="1:12">
      <c r="A44" s="169"/>
      <c r="B44" s="21"/>
      <c r="C44" s="65" t="s">
        <v>23</v>
      </c>
      <c r="D44" s="56"/>
      <c r="E44" s="66" t="s">
        <v>38</v>
      </c>
      <c r="F44" s="56"/>
      <c r="G44" s="67" t="s">
        <v>38</v>
      </c>
      <c r="H44" s="56"/>
      <c r="I44" s="66" t="s">
        <v>38</v>
      </c>
      <c r="J44" s="67"/>
      <c r="K44" s="74"/>
      <c r="L44" s="92" t="s">
        <v>113</v>
      </c>
    </row>
    <row r="45" spans="1:12">
      <c r="A45" s="169"/>
      <c r="B45" s="21"/>
      <c r="C45" s="65" t="s">
        <v>24</v>
      </c>
      <c r="D45" s="56"/>
      <c r="E45" s="66" t="s">
        <v>38</v>
      </c>
      <c r="F45" s="56"/>
      <c r="G45" s="67" t="s">
        <v>38</v>
      </c>
      <c r="H45" s="56"/>
      <c r="I45" s="66" t="s">
        <v>38</v>
      </c>
      <c r="J45" s="67"/>
      <c r="K45" s="74"/>
      <c r="L45" s="73"/>
    </row>
    <row r="46" spans="1:12">
      <c r="A46" s="169"/>
      <c r="B46" s="22"/>
      <c r="C46" s="68" t="s">
        <v>25</v>
      </c>
      <c r="D46" s="69"/>
      <c r="E46" s="70" t="s">
        <v>38</v>
      </c>
      <c r="F46" s="69"/>
      <c r="G46" s="71" t="s">
        <v>38</v>
      </c>
      <c r="H46" s="69"/>
      <c r="I46" s="70" t="s">
        <v>38</v>
      </c>
      <c r="J46" s="71"/>
      <c r="K46" s="74"/>
      <c r="L46" s="73"/>
    </row>
    <row r="47" spans="1:12">
      <c r="A47" s="169"/>
      <c r="B47" s="148" t="s">
        <v>26</v>
      </c>
      <c r="C47" s="174"/>
      <c r="D47" s="30">
        <f>SUM(D48:D55)</f>
        <v>0</v>
      </c>
      <c r="E47" s="27"/>
      <c r="F47" s="30">
        <f>SUM(F48:F55)</f>
        <v>0</v>
      </c>
      <c r="G47" s="23"/>
      <c r="H47" s="30">
        <f>SUM(H48:H55)</f>
        <v>0</v>
      </c>
      <c r="I47" s="27"/>
      <c r="J47" s="23"/>
      <c r="K47" s="72"/>
      <c r="L47" s="73"/>
    </row>
    <row r="48" spans="1:12">
      <c r="A48" s="169"/>
      <c r="B48" s="21"/>
      <c r="C48" s="7" t="s">
        <v>27</v>
      </c>
      <c r="D48" s="56"/>
      <c r="E48" s="11" t="s">
        <v>38</v>
      </c>
      <c r="F48" s="56"/>
      <c r="G48" s="8" t="s">
        <v>38</v>
      </c>
      <c r="H48" s="56"/>
      <c r="I48" s="11" t="s">
        <v>38</v>
      </c>
      <c r="J48" s="8"/>
      <c r="K48" s="72"/>
      <c r="L48" s="73"/>
    </row>
    <row r="49" spans="1:12">
      <c r="A49" s="169"/>
      <c r="B49" s="21"/>
      <c r="C49" s="7" t="s">
        <v>28</v>
      </c>
      <c r="D49" s="56"/>
      <c r="E49" s="11" t="s">
        <v>38</v>
      </c>
      <c r="F49" s="56"/>
      <c r="G49" s="8" t="s">
        <v>38</v>
      </c>
      <c r="H49" s="56"/>
      <c r="I49" s="11" t="s">
        <v>38</v>
      </c>
      <c r="J49" s="8"/>
      <c r="K49" s="72"/>
      <c r="L49" s="73"/>
    </row>
    <row r="50" spans="1:12">
      <c r="A50" s="169"/>
      <c r="B50" s="21"/>
      <c r="C50" s="7" t="s">
        <v>29</v>
      </c>
      <c r="D50" s="56"/>
      <c r="E50" s="11" t="s">
        <v>38</v>
      </c>
      <c r="F50" s="56"/>
      <c r="G50" s="8" t="s">
        <v>38</v>
      </c>
      <c r="H50" s="56"/>
      <c r="I50" s="11" t="s">
        <v>38</v>
      </c>
      <c r="J50" s="67"/>
      <c r="K50" s="72"/>
      <c r="L50" s="73"/>
    </row>
    <row r="51" spans="1:12">
      <c r="A51" s="169"/>
      <c r="B51" s="21"/>
      <c r="C51" s="65" t="s">
        <v>30</v>
      </c>
      <c r="D51" s="56"/>
      <c r="E51" s="66" t="s">
        <v>38</v>
      </c>
      <c r="F51" s="56"/>
      <c r="G51" s="67" t="s">
        <v>38</v>
      </c>
      <c r="H51" s="56"/>
      <c r="I51" s="66" t="s">
        <v>38</v>
      </c>
      <c r="J51" s="98"/>
      <c r="K51" s="74"/>
      <c r="L51" s="93" t="s">
        <v>102</v>
      </c>
    </row>
    <row r="52" spans="1:12">
      <c r="A52" s="169"/>
      <c r="B52" s="21"/>
      <c r="C52" s="65" t="s">
        <v>12</v>
      </c>
      <c r="D52" s="56"/>
      <c r="E52" s="66" t="s">
        <v>38</v>
      </c>
      <c r="F52" s="56"/>
      <c r="G52" s="67" t="s">
        <v>38</v>
      </c>
      <c r="H52" s="56"/>
      <c r="I52" s="66" t="s">
        <v>38</v>
      </c>
      <c r="J52" s="67"/>
      <c r="K52" s="74"/>
      <c r="L52" s="75"/>
    </row>
    <row r="53" spans="1:12">
      <c r="A53" s="169"/>
      <c r="B53" s="21"/>
      <c r="C53" s="7" t="s">
        <v>13</v>
      </c>
      <c r="D53" s="13"/>
      <c r="E53" s="11" t="s">
        <v>38</v>
      </c>
      <c r="F53" s="13"/>
      <c r="G53" s="8" t="s">
        <v>38</v>
      </c>
      <c r="H53" s="13"/>
      <c r="I53" s="11" t="s">
        <v>38</v>
      </c>
      <c r="J53" s="8"/>
      <c r="K53" s="72"/>
      <c r="L53" s="73"/>
    </row>
    <row r="54" spans="1:12">
      <c r="A54" s="169"/>
      <c r="B54" s="21"/>
      <c r="C54" s="7" t="s">
        <v>23</v>
      </c>
      <c r="D54" s="13"/>
      <c r="E54" s="11" t="s">
        <v>38</v>
      </c>
      <c r="F54" s="13"/>
      <c r="G54" s="8" t="s">
        <v>38</v>
      </c>
      <c r="H54" s="13"/>
      <c r="I54" s="11" t="s">
        <v>38</v>
      </c>
      <c r="J54" s="8"/>
      <c r="K54" s="72"/>
      <c r="L54" s="73"/>
    </row>
    <row r="55" spans="1:12">
      <c r="A55" s="169"/>
      <c r="B55" s="19"/>
      <c r="C55" s="7" t="s">
        <v>25</v>
      </c>
      <c r="D55" s="13"/>
      <c r="E55" s="11" t="s">
        <v>38</v>
      </c>
      <c r="F55" s="13"/>
      <c r="G55" s="8" t="s">
        <v>38</v>
      </c>
      <c r="H55" s="13"/>
      <c r="I55" s="11" t="s">
        <v>38</v>
      </c>
      <c r="J55" s="8"/>
      <c r="K55" s="72"/>
      <c r="L55" s="73"/>
    </row>
    <row r="56" spans="1:12">
      <c r="A56" s="169"/>
      <c r="B56" s="167" t="s">
        <v>32</v>
      </c>
      <c r="C56" s="168"/>
      <c r="D56" s="6"/>
      <c r="E56" s="4" t="s">
        <v>38</v>
      </c>
      <c r="F56" s="6"/>
      <c r="G56" s="5" t="s">
        <v>38</v>
      </c>
      <c r="H56" s="6"/>
      <c r="I56" s="4" t="s">
        <v>38</v>
      </c>
      <c r="J56" s="5"/>
      <c r="K56" s="72"/>
      <c r="L56" s="73"/>
    </row>
    <row r="57" spans="1:12">
      <c r="A57" s="169"/>
      <c r="B57" s="167" t="s">
        <v>33</v>
      </c>
      <c r="C57" s="168"/>
      <c r="D57" s="6"/>
      <c r="E57" s="4" t="s">
        <v>38</v>
      </c>
      <c r="F57" s="6"/>
      <c r="G57" s="5" t="s">
        <v>38</v>
      </c>
      <c r="H57" s="6"/>
      <c r="I57" s="4" t="s">
        <v>38</v>
      </c>
      <c r="J57" s="95"/>
      <c r="K57" s="72"/>
      <c r="L57" s="73"/>
    </row>
    <row r="58" spans="1:12">
      <c r="A58" s="169"/>
      <c r="B58" s="167" t="s">
        <v>106</v>
      </c>
      <c r="C58" s="168"/>
      <c r="D58" s="6"/>
      <c r="E58" s="4" t="s">
        <v>38</v>
      </c>
      <c r="F58" s="6"/>
      <c r="G58" s="5" t="s">
        <v>38</v>
      </c>
      <c r="H58" s="6"/>
      <c r="I58" s="4" t="s">
        <v>38</v>
      </c>
      <c r="J58" s="63"/>
      <c r="K58" s="72"/>
      <c r="L58" s="73"/>
    </row>
    <row r="59" spans="1:12" ht="15" customHeight="1">
      <c r="A59" s="170"/>
      <c r="B59" s="32" t="s">
        <v>43</v>
      </c>
      <c r="C59" s="32"/>
      <c r="D59" s="33">
        <f>SUM(D23:D27,D29:D46,D48:D58)</f>
        <v>0</v>
      </c>
      <c r="E59" s="34" t="s">
        <v>38</v>
      </c>
      <c r="F59" s="33">
        <f>SUM(F23:F27,F29:F46,F48:F58)</f>
        <v>0</v>
      </c>
      <c r="G59" s="32" t="s">
        <v>38</v>
      </c>
      <c r="H59" s="33">
        <f>SUM(H23:H27,H29:H46,H48:H58)</f>
        <v>0</v>
      </c>
      <c r="I59" s="34" t="s">
        <v>38</v>
      </c>
      <c r="J59" s="32"/>
      <c r="K59" s="72"/>
      <c r="L59" s="73"/>
    </row>
    <row r="61" spans="1:12" ht="15" customHeight="1">
      <c r="A61" s="166" t="s">
        <v>44</v>
      </c>
      <c r="B61" s="173"/>
      <c r="C61" s="173"/>
      <c r="D61" s="35">
        <f>D19-D59</f>
        <v>0</v>
      </c>
      <c r="E61" s="36" t="s">
        <v>38</v>
      </c>
      <c r="F61" s="35">
        <f>F19-F59</f>
        <v>0</v>
      </c>
      <c r="G61" s="37" t="s">
        <v>38</v>
      </c>
      <c r="H61" s="35">
        <f>H19-H59</f>
        <v>0</v>
      </c>
      <c r="I61" s="36" t="s">
        <v>38</v>
      </c>
    </row>
    <row r="63" spans="1:12">
      <c r="A63" t="s">
        <v>49</v>
      </c>
      <c r="B63" t="s">
        <v>50</v>
      </c>
    </row>
    <row r="64" spans="1:12">
      <c r="A64" t="s">
        <v>51</v>
      </c>
      <c r="B64" t="s">
        <v>112</v>
      </c>
    </row>
    <row r="65" spans="1:2">
      <c r="A65" t="s">
        <v>52</v>
      </c>
      <c r="B65" t="s">
        <v>107</v>
      </c>
    </row>
    <row r="66" spans="1:2">
      <c r="A66" t="s">
        <v>53</v>
      </c>
      <c r="B66" t="s">
        <v>128</v>
      </c>
    </row>
    <row r="67" spans="1:2">
      <c r="A67" t="s">
        <v>54</v>
      </c>
      <c r="B67" t="s">
        <v>55</v>
      </c>
    </row>
  </sheetData>
  <mergeCells count="31">
    <mergeCell ref="A61:C61"/>
    <mergeCell ref="B22:C22"/>
    <mergeCell ref="B28:C28"/>
    <mergeCell ref="B47:C47"/>
    <mergeCell ref="B56:C56"/>
    <mergeCell ref="B57:C57"/>
    <mergeCell ref="B58:C58"/>
    <mergeCell ref="A22:A59"/>
    <mergeCell ref="A3:J3"/>
    <mergeCell ref="B18:C18"/>
    <mergeCell ref="B17:C17"/>
    <mergeCell ref="B16:C16"/>
    <mergeCell ref="B15:C15"/>
    <mergeCell ref="B12:C12"/>
    <mergeCell ref="B11:C11"/>
    <mergeCell ref="A7:C7"/>
    <mergeCell ref="D9:E9"/>
    <mergeCell ref="F9:G9"/>
    <mergeCell ref="A5:C5"/>
    <mergeCell ref="D5:E5"/>
    <mergeCell ref="F5:G5"/>
    <mergeCell ref="H5:I5"/>
    <mergeCell ref="A21:C21"/>
    <mergeCell ref="D21:E21"/>
    <mergeCell ref="F21:G21"/>
    <mergeCell ref="H21:I21"/>
    <mergeCell ref="A6:C6"/>
    <mergeCell ref="B10:C10"/>
    <mergeCell ref="H9:I9"/>
    <mergeCell ref="A10:A19"/>
    <mergeCell ref="A9:C9"/>
  </mergeCells>
  <phoneticPr fontId="2"/>
  <pageMargins left="0.59055118110236227" right="0.59055118110236227" top="0.59055118110236227" bottom="0.59055118110236227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5FDC-2E26-402C-85C8-E7FC531EF674}">
  <dimension ref="A3:F51"/>
  <sheetViews>
    <sheetView view="pageBreakPreview" zoomScale="60" zoomScaleNormal="100" workbookViewId="0">
      <selection activeCell="F3" sqref="F3"/>
    </sheetView>
  </sheetViews>
  <sheetFormatPr defaultRowHeight="13.2"/>
  <cols>
    <col min="2" max="2" width="18.5546875" customWidth="1"/>
    <col min="3" max="4" width="16.77734375" customWidth="1"/>
    <col min="5" max="5" width="23" customWidth="1"/>
  </cols>
  <sheetData>
    <row r="3" spans="2:6" ht="16.05" customHeight="1">
      <c r="B3" t="s">
        <v>151</v>
      </c>
    </row>
    <row r="4" spans="2:6" ht="16.05" customHeight="1" thickBot="1">
      <c r="C4" t="s">
        <v>154</v>
      </c>
      <c r="D4" t="s">
        <v>155</v>
      </c>
    </row>
    <row r="5" spans="2:6" ht="19.95" customHeight="1" thickTop="1" thickBot="1">
      <c r="C5" s="142"/>
      <c r="D5" s="142"/>
    </row>
    <row r="6" spans="2:6" ht="16.05" customHeight="1" thickTop="1">
      <c r="B6" s="120"/>
      <c r="C6" s="128" t="s">
        <v>165</v>
      </c>
      <c r="D6" s="128" t="s">
        <v>157</v>
      </c>
      <c r="E6" s="129" t="s">
        <v>166</v>
      </c>
    </row>
    <row r="7" spans="2:6" ht="16.05" customHeight="1">
      <c r="B7" s="179" t="s">
        <v>130</v>
      </c>
      <c r="C7" s="180"/>
      <c r="D7" s="180"/>
      <c r="E7" s="134">
        <f>E8</f>
        <v>0</v>
      </c>
      <c r="F7" t="s">
        <v>131</v>
      </c>
    </row>
    <row r="8" spans="2:6" ht="16.05" customHeight="1">
      <c r="B8" s="120" t="s">
        <v>132</v>
      </c>
      <c r="C8" s="138"/>
      <c r="D8" s="122">
        <v>140000</v>
      </c>
      <c r="E8" s="135">
        <f>D8*C8</f>
        <v>0</v>
      </c>
    </row>
    <row r="9" spans="2:6" ht="16.05" customHeight="1">
      <c r="B9" s="179" t="s">
        <v>133</v>
      </c>
      <c r="C9" s="180"/>
      <c r="D9" s="180"/>
      <c r="E9" s="134">
        <f>SUM(E10:E13)</f>
        <v>0</v>
      </c>
      <c r="F9" t="s">
        <v>134</v>
      </c>
    </row>
    <row r="10" spans="2:6" ht="16.05" customHeight="1">
      <c r="B10" s="120" t="s">
        <v>135</v>
      </c>
      <c r="C10" s="139"/>
      <c r="D10" s="181">
        <v>1400</v>
      </c>
      <c r="E10" s="135">
        <f>D10*C10</f>
        <v>0</v>
      </c>
    </row>
    <row r="11" spans="2:6" ht="16.05" customHeight="1">
      <c r="B11" s="120" t="s">
        <v>136</v>
      </c>
      <c r="C11" s="139"/>
      <c r="D11" s="182"/>
      <c r="E11" s="135">
        <f>D11*C11</f>
        <v>0</v>
      </c>
    </row>
    <row r="12" spans="2:6" ht="16.05" customHeight="1">
      <c r="B12" s="120" t="s">
        <v>137</v>
      </c>
      <c r="C12" s="139"/>
      <c r="D12" s="182"/>
      <c r="E12" s="135">
        <f t="shared" ref="E12:E13" si="0">D12*C12</f>
        <v>0</v>
      </c>
    </row>
    <row r="13" spans="2:6" ht="16.05" customHeight="1">
      <c r="B13" s="120" t="s">
        <v>138</v>
      </c>
      <c r="C13" s="139"/>
      <c r="D13" s="183"/>
      <c r="E13" s="135">
        <f t="shared" si="0"/>
        <v>0</v>
      </c>
    </row>
    <row r="14" spans="2:6" ht="16.05" customHeight="1">
      <c r="B14" s="179" t="s">
        <v>139</v>
      </c>
      <c r="C14" s="180"/>
      <c r="D14" s="180"/>
      <c r="E14" s="134">
        <f>SUM(E15:E16)</f>
        <v>0</v>
      </c>
      <c r="F14" t="s">
        <v>140</v>
      </c>
    </row>
    <row r="15" spans="2:6" ht="16.05" customHeight="1">
      <c r="B15" s="120" t="s">
        <v>141</v>
      </c>
      <c r="C15" s="139"/>
      <c r="D15" s="181">
        <v>3200</v>
      </c>
      <c r="E15" s="135">
        <f>D15*C15</f>
        <v>0</v>
      </c>
    </row>
    <row r="16" spans="2:6" ht="16.05" customHeight="1">
      <c r="B16" s="120" t="s">
        <v>142</v>
      </c>
      <c r="C16" s="139"/>
      <c r="D16" s="183"/>
      <c r="E16" s="135">
        <f>D16*C16</f>
        <v>0</v>
      </c>
    </row>
    <row r="17" spans="1:6" ht="16.05" customHeight="1">
      <c r="B17" s="179" t="s">
        <v>143</v>
      </c>
      <c r="C17" s="180"/>
      <c r="D17" s="180"/>
      <c r="E17" s="134">
        <f>SUM(E18:E23)</f>
        <v>0</v>
      </c>
      <c r="F17" t="s">
        <v>144</v>
      </c>
    </row>
    <row r="18" spans="1:6" ht="16.05" customHeight="1">
      <c r="B18" s="120" t="s">
        <v>141</v>
      </c>
      <c r="C18" s="139"/>
      <c r="D18" s="176">
        <v>380</v>
      </c>
      <c r="E18" s="135">
        <f>D18*C18</f>
        <v>0</v>
      </c>
    </row>
    <row r="19" spans="1:6" ht="16.05" customHeight="1">
      <c r="B19" s="120" t="s">
        <v>142</v>
      </c>
      <c r="C19" s="139"/>
      <c r="D19" s="177"/>
      <c r="E19" s="135">
        <f t="shared" ref="E19:E23" si="1">D19*C19</f>
        <v>0</v>
      </c>
    </row>
    <row r="20" spans="1:6" ht="16.05" customHeight="1">
      <c r="B20" s="120" t="s">
        <v>135</v>
      </c>
      <c r="C20" s="139"/>
      <c r="D20" s="177"/>
      <c r="E20" s="135">
        <f t="shared" si="1"/>
        <v>0</v>
      </c>
    </row>
    <row r="21" spans="1:6" ht="16.05" customHeight="1">
      <c r="B21" s="120" t="s">
        <v>136</v>
      </c>
      <c r="C21" s="139"/>
      <c r="D21" s="177"/>
      <c r="E21" s="135">
        <f t="shared" si="1"/>
        <v>0</v>
      </c>
    </row>
    <row r="22" spans="1:6" ht="16.05" customHeight="1">
      <c r="B22" s="120" t="s">
        <v>137</v>
      </c>
      <c r="C22" s="139"/>
      <c r="D22" s="177"/>
      <c r="E22" s="135">
        <f t="shared" si="1"/>
        <v>0</v>
      </c>
    </row>
    <row r="23" spans="1:6" ht="16.05" customHeight="1">
      <c r="B23" s="120" t="s">
        <v>138</v>
      </c>
      <c r="C23" s="139"/>
      <c r="D23" s="178"/>
      <c r="E23" s="135">
        <f t="shared" si="1"/>
        <v>0</v>
      </c>
    </row>
    <row r="24" spans="1:6" ht="16.05" customHeight="1">
      <c r="B24" s="179" t="s">
        <v>145</v>
      </c>
      <c r="C24" s="180"/>
      <c r="D24" s="180"/>
      <c r="E24" s="136" t="str">
        <f>E25</f>
        <v>定員が不正</v>
      </c>
      <c r="F24" t="s">
        <v>146</v>
      </c>
    </row>
    <row r="25" spans="1:6" ht="16.05" customHeight="1">
      <c r="B25" s="120" t="s">
        <v>145</v>
      </c>
      <c r="C25" s="123"/>
      <c r="D25" s="123"/>
      <c r="E25" s="137" t="str">
        <f>IF(C5&lt;=0,"定員が不正",IF(OR(C5&lt;71,C5&gt;80),"定員が71～80の範囲外",IF(D5/C5&gt;=0.8,"該当なし",INDEX($B$42:$D$51, MATCH(C5,$A$42:$A$51,0), MATCH(D5/C5,{0,0.6,0.7},1)))))</f>
        <v>定員が不正</v>
      </c>
      <c r="F25" s="127" t="s">
        <v>156</v>
      </c>
    </row>
    <row r="26" spans="1:6" ht="16.05" customHeight="1">
      <c r="B26" s="179" t="s">
        <v>147</v>
      </c>
      <c r="C26" s="180"/>
      <c r="D26" s="180"/>
      <c r="E26" s="134">
        <f>E27</f>
        <v>0</v>
      </c>
      <c r="F26" t="s">
        <v>148</v>
      </c>
    </row>
    <row r="27" spans="1:6" ht="16.05" customHeight="1">
      <c r="B27" s="120" t="s">
        <v>147</v>
      </c>
      <c r="C27" s="138"/>
      <c r="D27" s="122">
        <v>280000</v>
      </c>
      <c r="E27" s="135">
        <f>D27*C27</f>
        <v>0</v>
      </c>
      <c r="F27" t="s">
        <v>149</v>
      </c>
    </row>
    <row r="28" spans="1:6" ht="16.05" customHeight="1">
      <c r="B28" s="124" t="s">
        <v>150</v>
      </c>
      <c r="C28" s="140"/>
      <c r="D28" s="124"/>
      <c r="E28" s="141" t="e">
        <f>E7+E9+E14+E17+E24+E26</f>
        <v>#VALUE!</v>
      </c>
    </row>
    <row r="29" spans="1:6" ht="16.05" customHeight="1">
      <c r="E29" t="s">
        <v>152</v>
      </c>
    </row>
    <row r="30" spans="1:6" ht="16.05" customHeight="1"/>
    <row r="31" spans="1:6" ht="15" customHeight="1">
      <c r="A31" s="126"/>
      <c r="B31" t="s">
        <v>167</v>
      </c>
    </row>
    <row r="32" spans="1:6" ht="15" customHeight="1">
      <c r="A32" s="125"/>
      <c r="B32" t="s">
        <v>153</v>
      </c>
    </row>
    <row r="37" spans="1:5" hidden="1">
      <c r="A37" t="s">
        <v>164</v>
      </c>
    </row>
    <row r="38" spans="1:5" hidden="1">
      <c r="B38" s="132" t="s">
        <v>158</v>
      </c>
      <c r="C38" s="132" t="s">
        <v>159</v>
      </c>
      <c r="D38" s="132" t="s">
        <v>160</v>
      </c>
      <c r="E38" s="132" t="s">
        <v>163</v>
      </c>
    </row>
    <row r="39" spans="1:5" hidden="1">
      <c r="A39" t="s">
        <v>161</v>
      </c>
      <c r="B39" s="130">
        <v>3724000</v>
      </c>
      <c r="C39" s="130">
        <v>3191000</v>
      </c>
      <c r="D39" s="130">
        <v>2793000</v>
      </c>
      <c r="E39" s="133" t="e">
        <f>D5/C5</f>
        <v>#DIV/0!</v>
      </c>
    </row>
    <row r="40" spans="1:5" hidden="1">
      <c r="A40" t="s">
        <v>162</v>
      </c>
      <c r="B40" s="131">
        <f>B39/90</f>
        <v>41377.777777777781</v>
      </c>
      <c r="C40" s="131">
        <f t="shared" ref="C40:D40" si="2">C39/90</f>
        <v>35455.555555555555</v>
      </c>
      <c r="D40" s="131">
        <f t="shared" si="2"/>
        <v>31033.333333333332</v>
      </c>
    </row>
    <row r="41" spans="1:5" hidden="1"/>
    <row r="42" spans="1:5" hidden="1">
      <c r="A42">
        <v>71</v>
      </c>
      <c r="B42" s="130">
        <f t="shared" ref="B42:B51" si="3">ROUNDDOWN($B$40*A42,0)</f>
        <v>2937822</v>
      </c>
      <c r="C42" s="130">
        <f t="shared" ref="C42:C51" si="4">ROUNDDOWN($C$40*A42,0)</f>
        <v>2517344</v>
      </c>
      <c r="D42" s="130">
        <f>ROUNDDOWN($D$40*A42,0)</f>
        <v>2203366</v>
      </c>
    </row>
    <row r="43" spans="1:5" hidden="1">
      <c r="A43">
        <v>72</v>
      </c>
      <c r="B43" s="130">
        <v>2979199</v>
      </c>
      <c r="C43" s="130">
        <v>2552799</v>
      </c>
      <c r="D43" s="130">
        <v>2234399</v>
      </c>
    </row>
    <row r="44" spans="1:5" hidden="1">
      <c r="A44">
        <v>73</v>
      </c>
      <c r="B44" s="130">
        <f t="shared" si="3"/>
        <v>3020577</v>
      </c>
      <c r="C44" s="130">
        <f t="shared" si="4"/>
        <v>2588255</v>
      </c>
      <c r="D44" s="130">
        <f t="shared" ref="D44:D51" si="5">ROUNDDOWN($D$40*A44,0)</f>
        <v>2265433</v>
      </c>
    </row>
    <row r="45" spans="1:5" hidden="1">
      <c r="A45">
        <v>74</v>
      </c>
      <c r="B45" s="130">
        <f t="shared" si="3"/>
        <v>3061955</v>
      </c>
      <c r="C45" s="130">
        <f t="shared" si="4"/>
        <v>2623711</v>
      </c>
      <c r="D45" s="130">
        <f t="shared" si="5"/>
        <v>2296466</v>
      </c>
    </row>
    <row r="46" spans="1:5" hidden="1">
      <c r="A46">
        <v>75</v>
      </c>
      <c r="B46" s="130">
        <f t="shared" si="3"/>
        <v>3103333</v>
      </c>
      <c r="C46" s="130">
        <f t="shared" si="4"/>
        <v>2659166</v>
      </c>
      <c r="D46" s="130">
        <v>2327499</v>
      </c>
    </row>
    <row r="47" spans="1:5" hidden="1">
      <c r="A47">
        <v>76</v>
      </c>
      <c r="B47" s="130">
        <f t="shared" si="3"/>
        <v>3144711</v>
      </c>
      <c r="C47" s="130">
        <f t="shared" si="4"/>
        <v>2694622</v>
      </c>
      <c r="D47" s="130">
        <f t="shared" si="5"/>
        <v>2358533</v>
      </c>
    </row>
    <row r="48" spans="1:5" hidden="1">
      <c r="A48">
        <v>77</v>
      </c>
      <c r="B48" s="130">
        <f t="shared" si="3"/>
        <v>3186088</v>
      </c>
      <c r="C48" s="130">
        <f t="shared" si="4"/>
        <v>2730077</v>
      </c>
      <c r="D48" s="130">
        <f t="shared" si="5"/>
        <v>2389566</v>
      </c>
    </row>
    <row r="49" spans="1:4" hidden="1">
      <c r="A49">
        <v>78</v>
      </c>
      <c r="B49" s="130">
        <f t="shared" si="3"/>
        <v>3227466</v>
      </c>
      <c r="C49" s="130">
        <f t="shared" si="4"/>
        <v>2765533</v>
      </c>
      <c r="D49" s="130">
        <v>2420599</v>
      </c>
    </row>
    <row r="50" spans="1:4" hidden="1">
      <c r="A50">
        <v>79</v>
      </c>
      <c r="B50" s="130">
        <f t="shared" si="3"/>
        <v>3268844</v>
      </c>
      <c r="C50" s="130">
        <f t="shared" si="4"/>
        <v>2800988</v>
      </c>
      <c r="D50" s="130">
        <f t="shared" si="5"/>
        <v>2451633</v>
      </c>
    </row>
    <row r="51" spans="1:4" hidden="1">
      <c r="A51">
        <v>80</v>
      </c>
      <c r="B51" s="130">
        <f t="shared" si="3"/>
        <v>3310222</v>
      </c>
      <c r="C51" s="130">
        <f t="shared" si="4"/>
        <v>2836444</v>
      </c>
      <c r="D51" s="130">
        <f t="shared" si="5"/>
        <v>2482666</v>
      </c>
    </row>
  </sheetData>
  <sheetProtection algorithmName="SHA-512" hashValue="syTAn68+9wPR5zOtWu4kkymeXWXcKHlQGTU4tRerTNN48yIUMYw/GYsCVJUF+WTRUZ92ue/lA+rYGl3zw5a6ew==" saltValue="ro3f4GernjfOEhP2uGixoQ==" spinCount="100000" sheet="1"/>
  <mergeCells count="9">
    <mergeCell ref="D18:D23"/>
    <mergeCell ref="B24:D24"/>
    <mergeCell ref="B26:D26"/>
    <mergeCell ref="B7:D7"/>
    <mergeCell ref="B9:D9"/>
    <mergeCell ref="D10:D13"/>
    <mergeCell ref="B14:D14"/>
    <mergeCell ref="D15:D16"/>
    <mergeCell ref="B17:D17"/>
  </mergeCells>
  <phoneticPr fontId="2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C648-E412-44EA-A6E0-28187C944789}">
  <dimension ref="A3:F51"/>
  <sheetViews>
    <sheetView view="pageBreakPreview" zoomScale="60" zoomScaleNormal="100" workbookViewId="0">
      <selection activeCell="G9" sqref="G9"/>
    </sheetView>
  </sheetViews>
  <sheetFormatPr defaultRowHeight="13.2"/>
  <cols>
    <col min="2" max="2" width="18.5546875" customWidth="1"/>
    <col min="3" max="4" width="16.77734375" customWidth="1"/>
    <col min="5" max="5" width="23" customWidth="1"/>
  </cols>
  <sheetData>
    <row r="3" spans="2:6" ht="16.05" customHeight="1">
      <c r="B3" t="s">
        <v>168</v>
      </c>
    </row>
    <row r="4" spans="2:6" ht="16.05" customHeight="1" thickBot="1">
      <c r="C4" t="s">
        <v>154</v>
      </c>
      <c r="D4" t="s">
        <v>155</v>
      </c>
    </row>
    <row r="5" spans="2:6" ht="19.95" customHeight="1" thickTop="1" thickBot="1">
      <c r="C5" s="142"/>
      <c r="D5" s="142"/>
    </row>
    <row r="6" spans="2:6" ht="16.05" customHeight="1" thickTop="1">
      <c r="B6" s="120"/>
      <c r="C6" s="128" t="s">
        <v>165</v>
      </c>
      <c r="D6" s="128" t="s">
        <v>157</v>
      </c>
      <c r="E6" s="129" t="s">
        <v>166</v>
      </c>
    </row>
    <row r="7" spans="2:6" ht="16.05" customHeight="1">
      <c r="B7" s="179" t="s">
        <v>130</v>
      </c>
      <c r="C7" s="180"/>
      <c r="D7" s="180"/>
      <c r="E7" s="134">
        <f>E8</f>
        <v>0</v>
      </c>
      <c r="F7" t="s">
        <v>131</v>
      </c>
    </row>
    <row r="8" spans="2:6" ht="16.05" customHeight="1">
      <c r="B8" s="120" t="s">
        <v>132</v>
      </c>
      <c r="C8" s="138"/>
      <c r="D8" s="122">
        <v>140000</v>
      </c>
      <c r="E8" s="135">
        <f>D8*C8</f>
        <v>0</v>
      </c>
    </row>
    <row r="9" spans="2:6" ht="16.05" customHeight="1">
      <c r="B9" s="179" t="s">
        <v>133</v>
      </c>
      <c r="C9" s="180"/>
      <c r="D9" s="180"/>
      <c r="E9" s="134">
        <f>SUM(E10:E13)</f>
        <v>0</v>
      </c>
      <c r="F9" t="s">
        <v>134</v>
      </c>
    </row>
    <row r="10" spans="2:6" ht="16.05" customHeight="1">
      <c r="B10" s="120" t="s">
        <v>135</v>
      </c>
      <c r="C10" s="139"/>
      <c r="D10" s="181">
        <v>1400</v>
      </c>
      <c r="E10" s="135">
        <f>D10*C10</f>
        <v>0</v>
      </c>
    </row>
    <row r="11" spans="2:6" ht="16.05" customHeight="1">
      <c r="B11" s="120" t="s">
        <v>136</v>
      </c>
      <c r="C11" s="139"/>
      <c r="D11" s="182"/>
      <c r="E11" s="135">
        <f>D11*C11</f>
        <v>0</v>
      </c>
    </row>
    <row r="12" spans="2:6" ht="16.05" customHeight="1">
      <c r="B12" s="120" t="s">
        <v>137</v>
      </c>
      <c r="C12" s="139"/>
      <c r="D12" s="182"/>
      <c r="E12" s="135">
        <f t="shared" ref="E12:E13" si="0">D12*C12</f>
        <v>0</v>
      </c>
    </row>
    <row r="13" spans="2:6" ht="16.05" customHeight="1">
      <c r="B13" s="120" t="s">
        <v>138</v>
      </c>
      <c r="C13" s="139"/>
      <c r="D13" s="183"/>
      <c r="E13" s="135">
        <f t="shared" si="0"/>
        <v>0</v>
      </c>
    </row>
    <row r="14" spans="2:6" ht="16.05" customHeight="1">
      <c r="B14" s="179" t="s">
        <v>139</v>
      </c>
      <c r="C14" s="180"/>
      <c r="D14" s="180"/>
      <c r="E14" s="134">
        <f>SUM(E15:E16)</f>
        <v>0</v>
      </c>
      <c r="F14" t="s">
        <v>140</v>
      </c>
    </row>
    <row r="15" spans="2:6" ht="16.05" customHeight="1">
      <c r="B15" s="120" t="s">
        <v>141</v>
      </c>
      <c r="C15" s="139"/>
      <c r="D15" s="181">
        <v>3200</v>
      </c>
      <c r="E15" s="135">
        <f>D15*C15</f>
        <v>0</v>
      </c>
    </row>
    <row r="16" spans="2:6" ht="16.05" customHeight="1">
      <c r="B16" s="120" t="s">
        <v>142</v>
      </c>
      <c r="C16" s="139"/>
      <c r="D16" s="183"/>
      <c r="E16" s="135">
        <f>D16*C16</f>
        <v>0</v>
      </c>
    </row>
    <row r="17" spans="1:6" ht="16.05" customHeight="1">
      <c r="B17" s="179" t="s">
        <v>143</v>
      </c>
      <c r="C17" s="180"/>
      <c r="D17" s="180"/>
      <c r="E17" s="134">
        <f>SUM(E18:E23)</f>
        <v>0</v>
      </c>
      <c r="F17" t="s">
        <v>144</v>
      </c>
    </row>
    <row r="18" spans="1:6" ht="16.05" customHeight="1">
      <c r="B18" s="120" t="s">
        <v>141</v>
      </c>
      <c r="C18" s="139"/>
      <c r="D18" s="176">
        <v>380</v>
      </c>
      <c r="E18" s="135">
        <f>D18*C18</f>
        <v>0</v>
      </c>
    </row>
    <row r="19" spans="1:6" ht="16.05" customHeight="1">
      <c r="B19" s="120" t="s">
        <v>142</v>
      </c>
      <c r="C19" s="139"/>
      <c r="D19" s="177"/>
      <c r="E19" s="135">
        <f t="shared" ref="E19:E23" si="1">D19*C19</f>
        <v>0</v>
      </c>
    </row>
    <row r="20" spans="1:6" ht="16.05" customHeight="1">
      <c r="B20" s="120" t="s">
        <v>135</v>
      </c>
      <c r="C20" s="139"/>
      <c r="D20" s="177"/>
      <c r="E20" s="135">
        <f t="shared" si="1"/>
        <v>0</v>
      </c>
    </row>
    <row r="21" spans="1:6" ht="16.05" customHeight="1">
      <c r="B21" s="120" t="s">
        <v>136</v>
      </c>
      <c r="C21" s="139"/>
      <c r="D21" s="177"/>
      <c r="E21" s="135">
        <f t="shared" si="1"/>
        <v>0</v>
      </c>
    </row>
    <row r="22" spans="1:6" ht="16.05" customHeight="1">
      <c r="B22" s="120" t="s">
        <v>137</v>
      </c>
      <c r="C22" s="139"/>
      <c r="D22" s="177"/>
      <c r="E22" s="135">
        <f t="shared" si="1"/>
        <v>0</v>
      </c>
    </row>
    <row r="23" spans="1:6" ht="16.05" customHeight="1">
      <c r="B23" s="120" t="s">
        <v>138</v>
      </c>
      <c r="C23" s="139"/>
      <c r="D23" s="178"/>
      <c r="E23" s="135">
        <f t="shared" si="1"/>
        <v>0</v>
      </c>
    </row>
    <row r="24" spans="1:6" ht="16.05" customHeight="1">
      <c r="B24" s="179" t="s">
        <v>145</v>
      </c>
      <c r="C24" s="180"/>
      <c r="D24" s="180"/>
      <c r="E24" s="136" t="str">
        <f>E25</f>
        <v>定員が不正</v>
      </c>
      <c r="F24" t="s">
        <v>146</v>
      </c>
    </row>
    <row r="25" spans="1:6" ht="16.05" customHeight="1">
      <c r="B25" s="120" t="s">
        <v>145</v>
      </c>
      <c r="C25" s="123"/>
      <c r="D25" s="123"/>
      <c r="E25" s="137" t="str">
        <f>IF(C5&lt;=0,"定員が不正",IF(OR(C5&lt;71,C5&gt;80),"定員が71～80の範囲外",IF(D5/C5&gt;=0.8,"該当なし",INDEX($B$42:$D$51, MATCH(C5,$A$42:$A$51,0), MATCH(D5/C5,{0,0.6,0.7},1)))))</f>
        <v>定員が不正</v>
      </c>
      <c r="F25" s="127" t="s">
        <v>156</v>
      </c>
    </row>
    <row r="26" spans="1:6" ht="16.05" customHeight="1">
      <c r="B26" s="179" t="s">
        <v>147</v>
      </c>
      <c r="C26" s="180"/>
      <c r="D26" s="180"/>
      <c r="E26" s="134">
        <f>E27</f>
        <v>0</v>
      </c>
      <c r="F26" t="s">
        <v>148</v>
      </c>
    </row>
    <row r="27" spans="1:6" ht="16.05" customHeight="1">
      <c r="B27" s="120" t="s">
        <v>147</v>
      </c>
      <c r="C27" s="138"/>
      <c r="D27" s="122">
        <v>280000</v>
      </c>
      <c r="E27" s="135">
        <f>D27*C27</f>
        <v>0</v>
      </c>
      <c r="F27" t="s">
        <v>149</v>
      </c>
    </row>
    <row r="28" spans="1:6" ht="16.05" customHeight="1">
      <c r="B28" s="124" t="s">
        <v>150</v>
      </c>
      <c r="C28" s="140"/>
      <c r="D28" s="124"/>
      <c r="E28" s="141" t="e">
        <f>E7+E9+E14+E17+E24+E26</f>
        <v>#VALUE!</v>
      </c>
    </row>
    <row r="29" spans="1:6" ht="16.05" customHeight="1">
      <c r="E29" t="s">
        <v>152</v>
      </c>
    </row>
    <row r="30" spans="1:6" ht="16.05" customHeight="1"/>
    <row r="31" spans="1:6" ht="15" customHeight="1">
      <c r="A31" s="126"/>
      <c r="B31" t="s">
        <v>167</v>
      </c>
    </row>
    <row r="32" spans="1:6" ht="15" customHeight="1">
      <c r="A32" s="125"/>
      <c r="B32" t="s">
        <v>153</v>
      </c>
    </row>
    <row r="37" spans="1:5" hidden="1">
      <c r="A37" t="s">
        <v>164</v>
      </c>
    </row>
    <row r="38" spans="1:5" hidden="1">
      <c r="B38" s="132" t="s">
        <v>158</v>
      </c>
      <c r="C38" s="132" t="s">
        <v>159</v>
      </c>
      <c r="D38" s="132" t="s">
        <v>160</v>
      </c>
      <c r="E38" s="132" t="s">
        <v>163</v>
      </c>
    </row>
    <row r="39" spans="1:5" hidden="1">
      <c r="A39" t="s">
        <v>161</v>
      </c>
      <c r="B39" s="130">
        <v>3724000</v>
      </c>
      <c r="C39" s="130">
        <v>3191000</v>
      </c>
      <c r="D39" s="130">
        <v>2793000</v>
      </c>
      <c r="E39" s="133" t="e">
        <f>D5/C5</f>
        <v>#DIV/0!</v>
      </c>
    </row>
    <row r="40" spans="1:5" hidden="1">
      <c r="A40" t="s">
        <v>162</v>
      </c>
      <c r="B40" s="131">
        <f>B39/90</f>
        <v>41377.777777777781</v>
      </c>
      <c r="C40" s="131">
        <f t="shared" ref="C40:D40" si="2">C39/90</f>
        <v>35455.555555555555</v>
      </c>
      <c r="D40" s="131">
        <f t="shared" si="2"/>
        <v>31033.333333333332</v>
      </c>
    </row>
    <row r="41" spans="1:5" hidden="1"/>
    <row r="42" spans="1:5" hidden="1">
      <c r="A42">
        <v>71</v>
      </c>
      <c r="B42" s="130">
        <f t="shared" ref="B42:B51" si="3">ROUNDDOWN($B$40*A42,0)</f>
        <v>2937822</v>
      </c>
      <c r="C42" s="130">
        <f t="shared" ref="C42:C51" si="4">ROUNDDOWN($C$40*A42,0)</f>
        <v>2517344</v>
      </c>
      <c r="D42" s="130">
        <f>ROUNDDOWN($D$40*A42,0)</f>
        <v>2203366</v>
      </c>
    </row>
    <row r="43" spans="1:5" hidden="1">
      <c r="A43">
        <v>72</v>
      </c>
      <c r="B43" s="130">
        <v>2979199</v>
      </c>
      <c r="C43" s="130">
        <v>2552799</v>
      </c>
      <c r="D43" s="130">
        <v>2234399</v>
      </c>
    </row>
    <row r="44" spans="1:5" hidden="1">
      <c r="A44">
        <v>73</v>
      </c>
      <c r="B44" s="130">
        <f t="shared" si="3"/>
        <v>3020577</v>
      </c>
      <c r="C44" s="130">
        <f t="shared" si="4"/>
        <v>2588255</v>
      </c>
      <c r="D44" s="130">
        <f t="shared" ref="D44:D51" si="5">ROUNDDOWN($D$40*A44,0)</f>
        <v>2265433</v>
      </c>
    </row>
    <row r="45" spans="1:5" hidden="1">
      <c r="A45">
        <v>74</v>
      </c>
      <c r="B45" s="130">
        <f t="shared" si="3"/>
        <v>3061955</v>
      </c>
      <c r="C45" s="130">
        <f t="shared" si="4"/>
        <v>2623711</v>
      </c>
      <c r="D45" s="130">
        <f t="shared" si="5"/>
        <v>2296466</v>
      </c>
    </row>
    <row r="46" spans="1:5" hidden="1">
      <c r="A46">
        <v>75</v>
      </c>
      <c r="B46" s="130">
        <f t="shared" si="3"/>
        <v>3103333</v>
      </c>
      <c r="C46" s="130">
        <f t="shared" si="4"/>
        <v>2659166</v>
      </c>
      <c r="D46" s="130">
        <v>2327499</v>
      </c>
    </row>
    <row r="47" spans="1:5" hidden="1">
      <c r="A47">
        <v>76</v>
      </c>
      <c r="B47" s="130">
        <f t="shared" si="3"/>
        <v>3144711</v>
      </c>
      <c r="C47" s="130">
        <f t="shared" si="4"/>
        <v>2694622</v>
      </c>
      <c r="D47" s="130">
        <f t="shared" si="5"/>
        <v>2358533</v>
      </c>
    </row>
    <row r="48" spans="1:5" hidden="1">
      <c r="A48">
        <v>77</v>
      </c>
      <c r="B48" s="130">
        <f t="shared" si="3"/>
        <v>3186088</v>
      </c>
      <c r="C48" s="130">
        <f t="shared" si="4"/>
        <v>2730077</v>
      </c>
      <c r="D48" s="130">
        <f t="shared" si="5"/>
        <v>2389566</v>
      </c>
    </row>
    <row r="49" spans="1:4" hidden="1">
      <c r="A49">
        <v>78</v>
      </c>
      <c r="B49" s="130">
        <f t="shared" si="3"/>
        <v>3227466</v>
      </c>
      <c r="C49" s="130">
        <f t="shared" si="4"/>
        <v>2765533</v>
      </c>
      <c r="D49" s="130">
        <v>2420599</v>
      </c>
    </row>
    <row r="50" spans="1:4" hidden="1">
      <c r="A50">
        <v>79</v>
      </c>
      <c r="B50" s="130">
        <f t="shared" si="3"/>
        <v>3268844</v>
      </c>
      <c r="C50" s="130">
        <f t="shared" si="4"/>
        <v>2800988</v>
      </c>
      <c r="D50" s="130">
        <f t="shared" si="5"/>
        <v>2451633</v>
      </c>
    </row>
    <row r="51" spans="1:4" hidden="1">
      <c r="A51">
        <v>80</v>
      </c>
      <c r="B51" s="130">
        <f t="shared" si="3"/>
        <v>3310222</v>
      </c>
      <c r="C51" s="130">
        <f t="shared" si="4"/>
        <v>2836444</v>
      </c>
      <c r="D51" s="130">
        <f t="shared" si="5"/>
        <v>2482666</v>
      </c>
    </row>
  </sheetData>
  <sheetProtection algorithmName="SHA-512" hashValue="ziOYrgdrL74KFEvIjjqPYyVSRh77oiKluNRLpibgpR+TqBBfGpkxCvcbrexfDEnofTs3pJInbIYRyARsvrn+wA==" saltValue="DtoSlChNVEmZnIH7xJCglw==" spinCount="100000" sheet="1"/>
  <mergeCells count="9">
    <mergeCell ref="D18:D23"/>
    <mergeCell ref="B24:D24"/>
    <mergeCell ref="B26:D26"/>
    <mergeCell ref="B7:D7"/>
    <mergeCell ref="B9:D9"/>
    <mergeCell ref="D10:D13"/>
    <mergeCell ref="B14:D14"/>
    <mergeCell ref="D15:D16"/>
    <mergeCell ref="B17:D17"/>
  </mergeCells>
  <phoneticPr fontId="2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1BCE1-6938-4E2B-ACF1-F1205983CC92}">
  <dimension ref="A3:F51"/>
  <sheetViews>
    <sheetView view="pageBreakPreview" zoomScale="60" zoomScaleNormal="100" workbookViewId="0">
      <selection activeCell="F24" sqref="F24"/>
    </sheetView>
  </sheetViews>
  <sheetFormatPr defaultRowHeight="13.2"/>
  <cols>
    <col min="2" max="2" width="18.5546875" customWidth="1"/>
    <col min="3" max="4" width="16.77734375" customWidth="1"/>
    <col min="5" max="5" width="23" customWidth="1"/>
  </cols>
  <sheetData>
    <row r="3" spans="2:6" ht="16.05" customHeight="1">
      <c r="B3" t="s">
        <v>169</v>
      </c>
    </row>
    <row r="4" spans="2:6" ht="16.05" customHeight="1" thickBot="1">
      <c r="C4" t="s">
        <v>154</v>
      </c>
      <c r="D4" t="s">
        <v>155</v>
      </c>
    </row>
    <row r="5" spans="2:6" ht="19.95" customHeight="1" thickTop="1" thickBot="1">
      <c r="C5" s="142"/>
      <c r="D5" s="142"/>
    </row>
    <row r="6" spans="2:6" ht="16.05" customHeight="1" thickTop="1">
      <c r="B6" s="120"/>
      <c r="C6" s="128" t="s">
        <v>165</v>
      </c>
      <c r="D6" s="128" t="s">
        <v>157</v>
      </c>
      <c r="E6" s="129" t="s">
        <v>166</v>
      </c>
    </row>
    <row r="7" spans="2:6" ht="16.05" customHeight="1">
      <c r="B7" s="179" t="s">
        <v>130</v>
      </c>
      <c r="C7" s="180"/>
      <c r="D7" s="180"/>
      <c r="E7" s="134">
        <f>E8</f>
        <v>0</v>
      </c>
      <c r="F7" t="s">
        <v>131</v>
      </c>
    </row>
    <row r="8" spans="2:6" ht="16.05" customHeight="1">
      <c r="B8" s="120" t="s">
        <v>132</v>
      </c>
      <c r="C8" s="138"/>
      <c r="D8" s="122">
        <v>140000</v>
      </c>
      <c r="E8" s="135">
        <f>D8*C8</f>
        <v>0</v>
      </c>
    </row>
    <row r="9" spans="2:6" ht="16.05" customHeight="1">
      <c r="B9" s="179" t="s">
        <v>133</v>
      </c>
      <c r="C9" s="180"/>
      <c r="D9" s="180"/>
      <c r="E9" s="134">
        <f>SUM(E10:E13)</f>
        <v>0</v>
      </c>
      <c r="F9" t="s">
        <v>134</v>
      </c>
    </row>
    <row r="10" spans="2:6" ht="16.05" customHeight="1">
      <c r="B10" s="120" t="s">
        <v>135</v>
      </c>
      <c r="C10" s="139"/>
      <c r="D10" s="181">
        <v>1400</v>
      </c>
      <c r="E10" s="135">
        <f>D10*C10</f>
        <v>0</v>
      </c>
    </row>
    <row r="11" spans="2:6" ht="16.05" customHeight="1">
      <c r="B11" s="120" t="s">
        <v>136</v>
      </c>
      <c r="C11" s="139"/>
      <c r="D11" s="182"/>
      <c r="E11" s="135">
        <f>D11*C11</f>
        <v>0</v>
      </c>
    </row>
    <row r="12" spans="2:6" ht="16.05" customHeight="1">
      <c r="B12" s="120" t="s">
        <v>137</v>
      </c>
      <c r="C12" s="139"/>
      <c r="D12" s="182"/>
      <c r="E12" s="135">
        <f t="shared" ref="E12:E13" si="0">D12*C12</f>
        <v>0</v>
      </c>
    </row>
    <row r="13" spans="2:6" ht="16.05" customHeight="1">
      <c r="B13" s="120" t="s">
        <v>138</v>
      </c>
      <c r="C13" s="139"/>
      <c r="D13" s="183"/>
      <c r="E13" s="135">
        <f t="shared" si="0"/>
        <v>0</v>
      </c>
    </row>
    <row r="14" spans="2:6" ht="16.05" customHeight="1">
      <c r="B14" s="179" t="s">
        <v>139</v>
      </c>
      <c r="C14" s="180"/>
      <c r="D14" s="180"/>
      <c r="E14" s="134">
        <f>SUM(E15:E16)</f>
        <v>0</v>
      </c>
      <c r="F14" t="s">
        <v>140</v>
      </c>
    </row>
    <row r="15" spans="2:6" ht="16.05" customHeight="1">
      <c r="B15" s="120" t="s">
        <v>141</v>
      </c>
      <c r="C15" s="139"/>
      <c r="D15" s="181">
        <v>3200</v>
      </c>
      <c r="E15" s="135">
        <f>D15*C15</f>
        <v>0</v>
      </c>
    </row>
    <row r="16" spans="2:6" ht="16.05" customHeight="1">
      <c r="B16" s="120" t="s">
        <v>142</v>
      </c>
      <c r="C16" s="139"/>
      <c r="D16" s="183"/>
      <c r="E16" s="135">
        <f>D16*C16</f>
        <v>0</v>
      </c>
    </row>
    <row r="17" spans="1:6" ht="16.05" customHeight="1">
      <c r="B17" s="179" t="s">
        <v>143</v>
      </c>
      <c r="C17" s="180"/>
      <c r="D17" s="180"/>
      <c r="E17" s="134">
        <f>SUM(E18:E23)</f>
        <v>0</v>
      </c>
      <c r="F17" t="s">
        <v>144</v>
      </c>
    </row>
    <row r="18" spans="1:6" ht="16.05" customHeight="1">
      <c r="B18" s="120" t="s">
        <v>141</v>
      </c>
      <c r="C18" s="139"/>
      <c r="D18" s="176">
        <v>380</v>
      </c>
      <c r="E18" s="135">
        <f>D18*C18</f>
        <v>0</v>
      </c>
    </row>
    <row r="19" spans="1:6" ht="16.05" customHeight="1">
      <c r="B19" s="120" t="s">
        <v>142</v>
      </c>
      <c r="C19" s="139"/>
      <c r="D19" s="177"/>
      <c r="E19" s="135">
        <f t="shared" ref="E19:E23" si="1">D19*C19</f>
        <v>0</v>
      </c>
    </row>
    <row r="20" spans="1:6" ht="16.05" customHeight="1">
      <c r="B20" s="120" t="s">
        <v>135</v>
      </c>
      <c r="C20" s="139"/>
      <c r="D20" s="177"/>
      <c r="E20" s="135">
        <f t="shared" si="1"/>
        <v>0</v>
      </c>
    </row>
    <row r="21" spans="1:6" ht="16.05" customHeight="1">
      <c r="B21" s="120" t="s">
        <v>136</v>
      </c>
      <c r="C21" s="139"/>
      <c r="D21" s="177"/>
      <c r="E21" s="135">
        <f t="shared" si="1"/>
        <v>0</v>
      </c>
    </row>
    <row r="22" spans="1:6" ht="16.05" customHeight="1">
      <c r="B22" s="120" t="s">
        <v>137</v>
      </c>
      <c r="C22" s="139"/>
      <c r="D22" s="177"/>
      <c r="E22" s="135">
        <f t="shared" si="1"/>
        <v>0</v>
      </c>
    </row>
    <row r="23" spans="1:6" ht="16.05" customHeight="1">
      <c r="B23" s="120" t="s">
        <v>138</v>
      </c>
      <c r="C23" s="139"/>
      <c r="D23" s="178"/>
      <c r="E23" s="135">
        <f t="shared" si="1"/>
        <v>0</v>
      </c>
    </row>
    <row r="24" spans="1:6" ht="16.05" customHeight="1">
      <c r="B24" s="179" t="s">
        <v>145</v>
      </c>
      <c r="C24" s="180"/>
      <c r="D24" s="180"/>
      <c r="E24" s="136" t="str">
        <f>E25</f>
        <v>定員が不正</v>
      </c>
      <c r="F24" t="s">
        <v>146</v>
      </c>
    </row>
    <row r="25" spans="1:6" ht="16.05" customHeight="1">
      <c r="B25" s="120" t="s">
        <v>145</v>
      </c>
      <c r="C25" s="123"/>
      <c r="D25" s="123"/>
      <c r="E25" s="137" t="str">
        <f>IF(C5&lt;=0,"定員が不正",IF(OR(C5&lt;71,C5&gt;80),"定員が71～80の範囲外",IF(D5/C5&gt;=0.8,"該当なし",INDEX($B$42:$D$51, MATCH(C5,$A$42:$A$51,0), MATCH(D5/C5,{0,0.6,0.7},1)))))</f>
        <v>定員が不正</v>
      </c>
      <c r="F25" s="127" t="s">
        <v>156</v>
      </c>
    </row>
    <row r="26" spans="1:6" ht="16.05" customHeight="1">
      <c r="B26" s="179" t="s">
        <v>147</v>
      </c>
      <c r="C26" s="180"/>
      <c r="D26" s="180"/>
      <c r="E26" s="134">
        <f>E27</f>
        <v>0</v>
      </c>
      <c r="F26" t="s">
        <v>148</v>
      </c>
    </row>
    <row r="27" spans="1:6" ht="16.05" customHeight="1">
      <c r="B27" s="120" t="s">
        <v>147</v>
      </c>
      <c r="C27" s="138"/>
      <c r="D27" s="122">
        <v>280000</v>
      </c>
      <c r="E27" s="135">
        <f>D27*C27</f>
        <v>0</v>
      </c>
      <c r="F27" t="s">
        <v>149</v>
      </c>
    </row>
    <row r="28" spans="1:6" ht="16.05" customHeight="1">
      <c r="B28" s="124" t="s">
        <v>150</v>
      </c>
      <c r="C28" s="140"/>
      <c r="D28" s="124"/>
      <c r="E28" s="141" t="e">
        <f>E7+E9+E14+E17+E24+E26</f>
        <v>#VALUE!</v>
      </c>
    </row>
    <row r="29" spans="1:6" ht="16.05" customHeight="1">
      <c r="E29" t="s">
        <v>152</v>
      </c>
    </row>
    <row r="30" spans="1:6" ht="16.05" customHeight="1"/>
    <row r="31" spans="1:6" ht="15" customHeight="1">
      <c r="A31" s="126"/>
      <c r="B31" t="s">
        <v>167</v>
      </c>
    </row>
    <row r="32" spans="1:6" ht="15" customHeight="1">
      <c r="A32" s="125"/>
      <c r="B32" t="s">
        <v>153</v>
      </c>
    </row>
    <row r="37" spans="1:5" hidden="1">
      <c r="A37" t="s">
        <v>164</v>
      </c>
    </row>
    <row r="38" spans="1:5" hidden="1">
      <c r="B38" s="132" t="s">
        <v>158</v>
      </c>
      <c r="C38" s="132" t="s">
        <v>159</v>
      </c>
      <c r="D38" s="132" t="s">
        <v>160</v>
      </c>
      <c r="E38" s="132" t="s">
        <v>163</v>
      </c>
    </row>
    <row r="39" spans="1:5" hidden="1">
      <c r="A39" t="s">
        <v>161</v>
      </c>
      <c r="B39" s="130">
        <v>3724000</v>
      </c>
      <c r="C39" s="130">
        <v>3191000</v>
      </c>
      <c r="D39" s="130">
        <v>2793000</v>
      </c>
      <c r="E39" s="133" t="e">
        <f>D5/C5</f>
        <v>#DIV/0!</v>
      </c>
    </row>
    <row r="40" spans="1:5" hidden="1">
      <c r="A40" t="s">
        <v>162</v>
      </c>
      <c r="B40" s="131">
        <f>B39/90</f>
        <v>41377.777777777781</v>
      </c>
      <c r="C40" s="131">
        <f t="shared" ref="C40:D40" si="2">C39/90</f>
        <v>35455.555555555555</v>
      </c>
      <c r="D40" s="131">
        <f t="shared" si="2"/>
        <v>31033.333333333332</v>
      </c>
    </row>
    <row r="41" spans="1:5" hidden="1"/>
    <row r="42" spans="1:5" hidden="1">
      <c r="A42">
        <v>71</v>
      </c>
      <c r="B42" s="130">
        <f t="shared" ref="B42:B51" si="3">ROUNDDOWN($B$40*A42,0)</f>
        <v>2937822</v>
      </c>
      <c r="C42" s="130">
        <f t="shared" ref="C42:C51" si="4">ROUNDDOWN($C$40*A42,0)</f>
        <v>2517344</v>
      </c>
      <c r="D42" s="130">
        <f>ROUNDDOWN($D$40*A42,0)</f>
        <v>2203366</v>
      </c>
    </row>
    <row r="43" spans="1:5" hidden="1">
      <c r="A43">
        <v>72</v>
      </c>
      <c r="B43" s="130">
        <v>2979199</v>
      </c>
      <c r="C43" s="130">
        <v>2552799</v>
      </c>
      <c r="D43" s="130">
        <v>2234399</v>
      </c>
    </row>
    <row r="44" spans="1:5" hidden="1">
      <c r="A44">
        <v>73</v>
      </c>
      <c r="B44" s="130">
        <f t="shared" si="3"/>
        <v>3020577</v>
      </c>
      <c r="C44" s="130">
        <f t="shared" si="4"/>
        <v>2588255</v>
      </c>
      <c r="D44" s="130">
        <f t="shared" ref="D44:D51" si="5">ROUNDDOWN($D$40*A44,0)</f>
        <v>2265433</v>
      </c>
    </row>
    <row r="45" spans="1:5" hidden="1">
      <c r="A45">
        <v>74</v>
      </c>
      <c r="B45" s="130">
        <f t="shared" si="3"/>
        <v>3061955</v>
      </c>
      <c r="C45" s="130">
        <f t="shared" si="4"/>
        <v>2623711</v>
      </c>
      <c r="D45" s="130">
        <f t="shared" si="5"/>
        <v>2296466</v>
      </c>
    </row>
    <row r="46" spans="1:5" hidden="1">
      <c r="A46">
        <v>75</v>
      </c>
      <c r="B46" s="130">
        <f t="shared" si="3"/>
        <v>3103333</v>
      </c>
      <c r="C46" s="130">
        <f t="shared" si="4"/>
        <v>2659166</v>
      </c>
      <c r="D46" s="130">
        <v>2327499</v>
      </c>
    </row>
    <row r="47" spans="1:5" hidden="1">
      <c r="A47">
        <v>76</v>
      </c>
      <c r="B47" s="130">
        <f t="shared" si="3"/>
        <v>3144711</v>
      </c>
      <c r="C47" s="130">
        <f t="shared" si="4"/>
        <v>2694622</v>
      </c>
      <c r="D47" s="130">
        <f t="shared" si="5"/>
        <v>2358533</v>
      </c>
    </row>
    <row r="48" spans="1:5" hidden="1">
      <c r="A48">
        <v>77</v>
      </c>
      <c r="B48" s="130">
        <f t="shared" si="3"/>
        <v>3186088</v>
      </c>
      <c r="C48" s="130">
        <f t="shared" si="4"/>
        <v>2730077</v>
      </c>
      <c r="D48" s="130">
        <f t="shared" si="5"/>
        <v>2389566</v>
      </c>
    </row>
    <row r="49" spans="1:4" hidden="1">
      <c r="A49">
        <v>78</v>
      </c>
      <c r="B49" s="130">
        <f t="shared" si="3"/>
        <v>3227466</v>
      </c>
      <c r="C49" s="130">
        <f t="shared" si="4"/>
        <v>2765533</v>
      </c>
      <c r="D49" s="130">
        <v>2420599</v>
      </c>
    </row>
    <row r="50" spans="1:4" hidden="1">
      <c r="A50">
        <v>79</v>
      </c>
      <c r="B50" s="130">
        <f t="shared" si="3"/>
        <v>3268844</v>
      </c>
      <c r="C50" s="130">
        <f t="shared" si="4"/>
        <v>2800988</v>
      </c>
      <c r="D50" s="130">
        <f t="shared" si="5"/>
        <v>2451633</v>
      </c>
    </row>
    <row r="51" spans="1:4" hidden="1">
      <c r="A51">
        <v>80</v>
      </c>
      <c r="B51" s="130">
        <f t="shared" si="3"/>
        <v>3310222</v>
      </c>
      <c r="C51" s="130">
        <f t="shared" si="4"/>
        <v>2836444</v>
      </c>
      <c r="D51" s="130">
        <f t="shared" si="5"/>
        <v>2482666</v>
      </c>
    </row>
  </sheetData>
  <sheetProtection algorithmName="SHA-512" hashValue="NZoV1fRNgF/qagg0TMkgncmZrxZ2cWVFDj1g6bzyylbGKF904xND1TD8Z+AozmrWXEsib9e8JCrkVtphr2tMDQ==" saltValue="v7yErUL5cpwQF7l78fO4vA==" spinCount="100000" sheet="1"/>
  <mergeCells count="9">
    <mergeCell ref="D18:D23"/>
    <mergeCell ref="B24:D24"/>
    <mergeCell ref="B26:D26"/>
    <mergeCell ref="B7:D7"/>
    <mergeCell ref="B9:D9"/>
    <mergeCell ref="D10:D13"/>
    <mergeCell ref="B14:D14"/>
    <mergeCell ref="D15:D16"/>
    <mergeCell ref="B17:D17"/>
  </mergeCells>
  <phoneticPr fontId="2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F1B3-876D-4F88-B8A4-F3AE98F524F4}">
  <dimension ref="A1:M64"/>
  <sheetViews>
    <sheetView view="pageBreakPreview" zoomScaleNormal="100" zoomScaleSheetLayoutView="100" workbookViewId="0">
      <selection activeCell="P14" sqref="P14"/>
    </sheetView>
  </sheetViews>
  <sheetFormatPr defaultRowHeight="13.2"/>
  <cols>
    <col min="1" max="2" width="5.44140625" customWidth="1"/>
    <col min="3" max="3" width="18.44140625" customWidth="1"/>
    <col min="4" max="4" width="13.33203125" bestFit="1" customWidth="1"/>
    <col min="5" max="5" width="3.44140625" bestFit="1" customWidth="1"/>
    <col min="6" max="6" width="11.44140625" customWidth="1"/>
    <col min="7" max="7" width="3.44140625" bestFit="1" customWidth="1"/>
    <col min="8" max="8" width="11.44140625" customWidth="1"/>
    <col min="9" max="9" width="3.44140625" bestFit="1" customWidth="1"/>
    <col min="10" max="10" width="29.6640625" customWidth="1"/>
    <col min="11" max="11" width="2.77734375" style="2" customWidth="1"/>
    <col min="12" max="12" width="8.88671875" style="2"/>
    <col min="13" max="13" width="11.44140625" bestFit="1" customWidth="1"/>
    <col min="16" max="16" width="9.44140625" bestFit="1" customWidth="1"/>
  </cols>
  <sheetData>
    <row r="1" spans="1:13">
      <c r="A1" t="s">
        <v>129</v>
      </c>
      <c r="J1" s="99"/>
    </row>
    <row r="2" spans="1:13" ht="13.5" customHeight="1">
      <c r="B2" s="1"/>
      <c r="C2" s="1"/>
      <c r="D2" s="1"/>
      <c r="E2" s="1"/>
      <c r="F2" s="1"/>
      <c r="G2" s="1"/>
      <c r="H2" s="1"/>
      <c r="I2" s="1"/>
      <c r="J2" s="1"/>
      <c r="K2" s="64"/>
      <c r="L2" s="64"/>
    </row>
    <row r="3" spans="1:13" ht="14.4">
      <c r="A3" s="171" t="s">
        <v>115</v>
      </c>
      <c r="B3" s="171"/>
      <c r="C3" s="171"/>
      <c r="D3" s="171"/>
      <c r="E3" s="171"/>
      <c r="F3" s="171"/>
      <c r="G3" s="171"/>
      <c r="H3" s="171"/>
      <c r="I3" s="171"/>
      <c r="J3" s="171"/>
    </row>
    <row r="5" spans="1:13">
      <c r="A5" s="172"/>
      <c r="B5" s="172"/>
      <c r="C5" s="172"/>
      <c r="D5" s="165" t="s">
        <v>108</v>
      </c>
      <c r="E5" s="165"/>
      <c r="F5" s="165" t="s">
        <v>109</v>
      </c>
      <c r="G5" s="165"/>
      <c r="H5" s="165" t="s">
        <v>110</v>
      </c>
      <c r="I5" s="165"/>
      <c r="J5" s="104" t="s">
        <v>34</v>
      </c>
      <c r="K5" s="72"/>
      <c r="L5" s="73"/>
    </row>
    <row r="6" spans="1:13" ht="45.6" customHeight="1">
      <c r="A6" s="165" t="s">
        <v>125</v>
      </c>
      <c r="B6" s="165"/>
      <c r="C6" s="166"/>
      <c r="D6" s="3"/>
      <c r="E6" s="4" t="s">
        <v>37</v>
      </c>
      <c r="F6" s="3"/>
      <c r="G6" s="4" t="s">
        <v>37</v>
      </c>
      <c r="H6" s="3"/>
      <c r="I6" s="4" t="s">
        <v>37</v>
      </c>
      <c r="J6" s="105"/>
      <c r="K6" s="72"/>
      <c r="L6" s="92"/>
    </row>
    <row r="7" spans="1:13">
      <c r="A7" s="184" t="s">
        <v>126</v>
      </c>
      <c r="B7" s="185"/>
      <c r="C7" s="186"/>
      <c r="D7" s="40"/>
      <c r="E7" s="4" t="s">
        <v>56</v>
      </c>
      <c r="F7" s="40"/>
      <c r="G7" s="4" t="s">
        <v>56</v>
      </c>
      <c r="H7" s="40"/>
      <c r="I7" s="4" t="s">
        <v>56</v>
      </c>
      <c r="J7" s="106">
        <v>59</v>
      </c>
      <c r="K7" s="72"/>
      <c r="L7" s="92" t="s">
        <v>127</v>
      </c>
    </row>
    <row r="8" spans="1:13">
      <c r="K8" s="72"/>
      <c r="L8" s="73"/>
    </row>
    <row r="9" spans="1:13">
      <c r="A9" s="165" t="s">
        <v>35</v>
      </c>
      <c r="B9" s="165"/>
      <c r="C9" s="166"/>
      <c r="D9" s="165" t="str">
        <f>D5</f>
        <v>11年度</v>
      </c>
      <c r="E9" s="165"/>
      <c r="F9" s="165" t="str">
        <f>F5</f>
        <v>12年度</v>
      </c>
      <c r="G9" s="165"/>
      <c r="H9" s="165" t="str">
        <f>H5</f>
        <v>13年度</v>
      </c>
      <c r="I9" s="165"/>
      <c r="J9" s="104" t="s">
        <v>58</v>
      </c>
      <c r="K9" s="72"/>
      <c r="L9" s="73"/>
      <c r="M9" s="2"/>
    </row>
    <row r="10" spans="1:13">
      <c r="A10" s="169"/>
      <c r="B10" s="167" t="s">
        <v>117</v>
      </c>
      <c r="C10" s="168"/>
      <c r="D10" s="6"/>
      <c r="E10" s="4" t="s">
        <v>38</v>
      </c>
      <c r="F10" s="6"/>
      <c r="G10" s="4" t="s">
        <v>38</v>
      </c>
      <c r="H10" s="6"/>
      <c r="I10" s="4" t="s">
        <v>38</v>
      </c>
      <c r="J10" s="107"/>
      <c r="K10" s="72"/>
      <c r="L10" s="73"/>
      <c r="M10" s="86"/>
    </row>
    <row r="11" spans="1:13">
      <c r="A11" s="169"/>
      <c r="B11" s="167" t="s">
        <v>118</v>
      </c>
      <c r="C11" s="168"/>
      <c r="D11" s="6"/>
      <c r="E11" s="4" t="s">
        <v>38</v>
      </c>
      <c r="F11" s="6"/>
      <c r="G11" s="4" t="s">
        <v>38</v>
      </c>
      <c r="H11" s="6"/>
      <c r="I11" s="4" t="s">
        <v>38</v>
      </c>
      <c r="J11" s="108"/>
      <c r="K11" s="72"/>
      <c r="L11" s="73"/>
      <c r="M11" s="86"/>
    </row>
    <row r="12" spans="1:13">
      <c r="A12" s="169"/>
      <c r="B12" s="101" t="s">
        <v>121</v>
      </c>
      <c r="C12" s="102"/>
      <c r="D12" s="6"/>
      <c r="E12" s="4" t="s">
        <v>38</v>
      </c>
      <c r="F12" s="6"/>
      <c r="G12" s="4" t="s">
        <v>38</v>
      </c>
      <c r="H12" s="6"/>
      <c r="I12" s="4" t="s">
        <v>38</v>
      </c>
      <c r="J12" s="109"/>
      <c r="K12" s="72"/>
      <c r="L12" s="73"/>
    </row>
    <row r="13" spans="1:13">
      <c r="A13" s="169"/>
      <c r="B13" s="101" t="s">
        <v>122</v>
      </c>
      <c r="C13" s="102"/>
      <c r="D13" s="6"/>
      <c r="E13" s="4" t="s">
        <v>38</v>
      </c>
      <c r="F13" s="6"/>
      <c r="G13" s="4" t="s">
        <v>38</v>
      </c>
      <c r="H13" s="6"/>
      <c r="I13" s="4" t="s">
        <v>38</v>
      </c>
      <c r="J13" s="108"/>
      <c r="K13" s="72"/>
      <c r="L13" s="73"/>
    </row>
    <row r="14" spans="1:13">
      <c r="A14" s="169"/>
      <c r="B14" s="167" t="s">
        <v>0</v>
      </c>
      <c r="C14" s="168"/>
      <c r="D14" s="6"/>
      <c r="E14" s="4" t="s">
        <v>38</v>
      </c>
      <c r="F14" s="6"/>
      <c r="G14" s="4" t="s">
        <v>38</v>
      </c>
      <c r="H14" s="6"/>
      <c r="I14" s="4" t="s">
        <v>38</v>
      </c>
      <c r="J14" s="108"/>
      <c r="K14" s="72"/>
      <c r="L14" s="73"/>
    </row>
    <row r="15" spans="1:13">
      <c r="A15" s="169"/>
      <c r="B15" s="167" t="s">
        <v>1</v>
      </c>
      <c r="C15" s="168"/>
      <c r="D15" s="6"/>
      <c r="E15" s="4" t="s">
        <v>38</v>
      </c>
      <c r="F15" s="6"/>
      <c r="G15" s="4" t="s">
        <v>38</v>
      </c>
      <c r="H15" s="6"/>
      <c r="I15" s="4" t="s">
        <v>38</v>
      </c>
      <c r="J15" s="108"/>
      <c r="K15" s="72"/>
      <c r="L15" s="73"/>
    </row>
    <row r="16" spans="1:13">
      <c r="A16" s="169"/>
      <c r="B16" s="167" t="s">
        <v>2</v>
      </c>
      <c r="C16" s="168"/>
      <c r="D16" s="6"/>
      <c r="E16" s="4" t="s">
        <v>38</v>
      </c>
      <c r="F16" s="6"/>
      <c r="G16" s="4" t="s">
        <v>38</v>
      </c>
      <c r="H16" s="6"/>
      <c r="I16" s="4" t="s">
        <v>38</v>
      </c>
      <c r="J16" s="108"/>
      <c r="K16" s="72"/>
      <c r="L16" s="73"/>
    </row>
    <row r="17" spans="1:13">
      <c r="A17" s="169"/>
      <c r="B17" s="167" t="s">
        <v>105</v>
      </c>
      <c r="C17" s="168"/>
      <c r="D17" s="6"/>
      <c r="E17" s="4" t="s">
        <v>38</v>
      </c>
      <c r="F17" s="6"/>
      <c r="G17" s="4" t="s">
        <v>38</v>
      </c>
      <c r="H17" s="6"/>
      <c r="I17" s="4" t="s">
        <v>38</v>
      </c>
      <c r="J17" s="108"/>
      <c r="K17" s="72"/>
      <c r="L17" s="73"/>
    </row>
    <row r="18" spans="1:13" ht="15" customHeight="1">
      <c r="A18" s="170"/>
      <c r="B18" s="32" t="s">
        <v>42</v>
      </c>
      <c r="C18" s="32"/>
      <c r="D18" s="33">
        <f>SUM(D10:D17)</f>
        <v>0</v>
      </c>
      <c r="E18" s="34" t="s">
        <v>38</v>
      </c>
      <c r="F18" s="33">
        <f>SUM(F10:F17)</f>
        <v>0</v>
      </c>
      <c r="G18" s="34" t="s">
        <v>38</v>
      </c>
      <c r="H18" s="33">
        <f>SUM(H10:H17)</f>
        <v>0</v>
      </c>
      <c r="I18" s="34" t="s">
        <v>38</v>
      </c>
      <c r="J18" s="110"/>
      <c r="K18" s="72"/>
      <c r="L18" s="73"/>
    </row>
    <row r="19" spans="1:13" s="76" customFormat="1">
      <c r="D19" s="77"/>
      <c r="F19" s="77"/>
      <c r="H19" s="77"/>
      <c r="K19" s="74"/>
      <c r="L19" s="75"/>
    </row>
    <row r="20" spans="1:13">
      <c r="A20" s="165" t="s">
        <v>35</v>
      </c>
      <c r="B20" s="143"/>
      <c r="C20" s="150"/>
      <c r="D20" s="143" t="str">
        <f>D5</f>
        <v>11年度</v>
      </c>
      <c r="E20" s="143"/>
      <c r="F20" s="163" t="str">
        <f>F5</f>
        <v>12年度</v>
      </c>
      <c r="G20" s="150"/>
      <c r="H20" s="143" t="str">
        <f>H5</f>
        <v>13年度</v>
      </c>
      <c r="I20" s="143"/>
      <c r="J20" s="103" t="s">
        <v>58</v>
      </c>
      <c r="K20" s="72"/>
      <c r="L20" s="73"/>
    </row>
    <row r="21" spans="1:13">
      <c r="A21" s="175" t="s">
        <v>3</v>
      </c>
      <c r="B21" s="148" t="s">
        <v>39</v>
      </c>
      <c r="C21" s="174"/>
      <c r="D21" s="31">
        <f>SUM(D22:D26)</f>
        <v>0</v>
      </c>
      <c r="E21" s="27"/>
      <c r="F21" s="31">
        <f>SUM(F22:F26)</f>
        <v>0</v>
      </c>
      <c r="G21" s="23"/>
      <c r="H21" s="41">
        <f>SUM(H22:H26)</f>
        <v>0</v>
      </c>
      <c r="I21" s="27"/>
      <c r="J21" s="111"/>
      <c r="K21" s="72"/>
      <c r="L21" s="92" t="s">
        <v>103</v>
      </c>
      <c r="M21" s="15"/>
    </row>
    <row r="22" spans="1:13">
      <c r="A22" s="169"/>
      <c r="B22" s="21"/>
      <c r="C22" s="7" t="s">
        <v>4</v>
      </c>
      <c r="D22" s="13"/>
      <c r="E22" s="11" t="s">
        <v>38</v>
      </c>
      <c r="F22" s="13"/>
      <c r="G22" s="8" t="s">
        <v>38</v>
      </c>
      <c r="H22" s="13"/>
      <c r="I22" s="11" t="s">
        <v>38</v>
      </c>
      <c r="J22" s="112"/>
      <c r="K22" s="72"/>
      <c r="L22" s="73"/>
      <c r="M22" s="15"/>
    </row>
    <row r="23" spans="1:13">
      <c r="A23" s="169"/>
      <c r="B23" s="21"/>
      <c r="C23" s="7" t="s">
        <v>5</v>
      </c>
      <c r="D23" s="13"/>
      <c r="E23" s="11" t="s">
        <v>38</v>
      </c>
      <c r="F23" s="13"/>
      <c r="G23" s="8" t="s">
        <v>38</v>
      </c>
      <c r="H23" s="13"/>
      <c r="I23" s="11" t="s">
        <v>38</v>
      </c>
      <c r="J23" s="113"/>
      <c r="K23" s="72"/>
      <c r="L23" s="73"/>
      <c r="M23" s="15"/>
    </row>
    <row r="24" spans="1:13">
      <c r="A24" s="169"/>
      <c r="B24" s="21"/>
      <c r="C24" s="7" t="s">
        <v>6</v>
      </c>
      <c r="D24" s="13"/>
      <c r="E24" s="11" t="s">
        <v>38</v>
      </c>
      <c r="F24" s="13"/>
      <c r="G24" s="8" t="s">
        <v>38</v>
      </c>
      <c r="H24" s="13"/>
      <c r="I24" s="11" t="s">
        <v>38</v>
      </c>
      <c r="J24" s="113"/>
      <c r="K24" s="72"/>
      <c r="L24" s="73"/>
    </row>
    <row r="25" spans="1:13">
      <c r="A25" s="169"/>
      <c r="B25" s="21"/>
      <c r="C25" s="7" t="s">
        <v>31</v>
      </c>
      <c r="D25" s="13"/>
      <c r="E25" s="11" t="s">
        <v>38</v>
      </c>
      <c r="F25" s="13"/>
      <c r="G25" s="8" t="s">
        <v>38</v>
      </c>
      <c r="H25" s="13"/>
      <c r="I25" s="11" t="s">
        <v>38</v>
      </c>
      <c r="J25" s="114"/>
      <c r="K25" s="72"/>
      <c r="L25" s="73"/>
    </row>
    <row r="26" spans="1:13">
      <c r="A26" s="169"/>
      <c r="B26" s="22"/>
      <c r="C26" s="9" t="s">
        <v>8</v>
      </c>
      <c r="D26" s="14"/>
      <c r="E26" s="12" t="s">
        <v>38</v>
      </c>
      <c r="F26" s="14"/>
      <c r="G26" s="10" t="s">
        <v>38</v>
      </c>
      <c r="H26" s="14"/>
      <c r="I26" s="12" t="s">
        <v>38</v>
      </c>
      <c r="J26" s="115"/>
      <c r="K26" s="72"/>
      <c r="L26" s="73"/>
    </row>
    <row r="27" spans="1:13">
      <c r="A27" s="169"/>
      <c r="B27" s="148" t="s">
        <v>7</v>
      </c>
      <c r="C27" s="174"/>
      <c r="D27" s="30">
        <f>SUM(D28:D45)</f>
        <v>0</v>
      </c>
      <c r="E27" s="27"/>
      <c r="F27" s="30">
        <f>SUM(F28:F45)</f>
        <v>0</v>
      </c>
      <c r="G27" s="23"/>
      <c r="H27" s="30">
        <f>SUM(H28:H45)</f>
        <v>0</v>
      </c>
      <c r="I27" s="27"/>
      <c r="J27" s="111"/>
      <c r="K27" s="72"/>
      <c r="L27" s="73"/>
    </row>
    <row r="28" spans="1:13">
      <c r="A28" s="169"/>
      <c r="B28" s="21"/>
      <c r="C28" s="7" t="s">
        <v>9</v>
      </c>
      <c r="D28" s="13"/>
      <c r="E28" s="11" t="s">
        <v>77</v>
      </c>
      <c r="F28" s="13"/>
      <c r="G28" s="8" t="s">
        <v>38</v>
      </c>
      <c r="H28" s="13"/>
      <c r="I28" s="11" t="s">
        <v>38</v>
      </c>
      <c r="J28" s="113"/>
      <c r="K28" s="72"/>
      <c r="L28" s="73"/>
    </row>
    <row r="29" spans="1:13">
      <c r="A29" s="169"/>
      <c r="B29" s="21"/>
      <c r="C29" s="7" t="s">
        <v>104</v>
      </c>
      <c r="D29" s="13"/>
      <c r="E29" s="11" t="s">
        <v>38</v>
      </c>
      <c r="F29" s="13"/>
      <c r="G29" s="8" t="s">
        <v>38</v>
      </c>
      <c r="H29" s="13"/>
      <c r="I29" s="11" t="s">
        <v>38</v>
      </c>
      <c r="J29" s="114"/>
      <c r="K29" s="72"/>
      <c r="L29" s="73"/>
    </row>
    <row r="30" spans="1:13">
      <c r="A30" s="169"/>
      <c r="B30" s="21"/>
      <c r="C30" s="7" t="s">
        <v>10</v>
      </c>
      <c r="D30" s="13"/>
      <c r="E30" s="11" t="s">
        <v>38</v>
      </c>
      <c r="F30" s="13"/>
      <c r="G30" s="8" t="s">
        <v>38</v>
      </c>
      <c r="H30" s="13"/>
      <c r="I30" s="11" t="s">
        <v>38</v>
      </c>
      <c r="J30" s="114"/>
      <c r="K30" s="72"/>
      <c r="L30" s="73"/>
    </row>
    <row r="31" spans="1:13">
      <c r="A31" s="169"/>
      <c r="B31" s="21"/>
      <c r="C31" s="7" t="s">
        <v>11</v>
      </c>
      <c r="D31" s="13"/>
      <c r="E31" s="11" t="s">
        <v>38</v>
      </c>
      <c r="F31" s="13"/>
      <c r="G31" s="8" t="s">
        <v>38</v>
      </c>
      <c r="H31" s="13"/>
      <c r="I31" s="11" t="s">
        <v>38</v>
      </c>
      <c r="J31" s="114"/>
      <c r="K31" s="72"/>
      <c r="L31" s="73"/>
    </row>
    <row r="32" spans="1:13">
      <c r="A32" s="169"/>
      <c r="B32" s="21"/>
      <c r="C32" s="7" t="s">
        <v>12</v>
      </c>
      <c r="D32" s="13"/>
      <c r="E32" s="11" t="s">
        <v>38</v>
      </c>
      <c r="F32" s="13"/>
      <c r="G32" s="8" t="s">
        <v>38</v>
      </c>
      <c r="H32" s="13"/>
      <c r="I32" s="11" t="s">
        <v>38</v>
      </c>
      <c r="J32" s="114"/>
      <c r="K32" s="72"/>
      <c r="L32" s="73"/>
    </row>
    <row r="33" spans="1:12">
      <c r="A33" s="169"/>
      <c r="B33" s="21"/>
      <c r="C33" s="7" t="s">
        <v>114</v>
      </c>
      <c r="D33" s="13"/>
      <c r="E33" s="11" t="s">
        <v>38</v>
      </c>
      <c r="F33" s="13"/>
      <c r="G33" s="8" t="s">
        <v>38</v>
      </c>
      <c r="H33" s="13"/>
      <c r="I33" s="11" t="s">
        <v>38</v>
      </c>
      <c r="J33" s="114"/>
      <c r="K33" s="72"/>
      <c r="L33" s="73"/>
    </row>
    <row r="34" spans="1:12">
      <c r="A34" s="169"/>
      <c r="B34" s="21"/>
      <c r="C34" s="65" t="s">
        <v>14</v>
      </c>
      <c r="D34" s="56"/>
      <c r="E34" s="66" t="s">
        <v>38</v>
      </c>
      <c r="F34" s="56"/>
      <c r="G34" s="67" t="s">
        <v>38</v>
      </c>
      <c r="H34" s="56"/>
      <c r="I34" s="66" t="s">
        <v>38</v>
      </c>
      <c r="J34" s="114"/>
      <c r="K34" s="72"/>
      <c r="L34" s="92" t="s">
        <v>101</v>
      </c>
    </row>
    <row r="35" spans="1:12">
      <c r="A35" s="169"/>
      <c r="B35" s="21"/>
      <c r="C35" s="7" t="s">
        <v>15</v>
      </c>
      <c r="D35" s="13"/>
      <c r="E35" s="11" t="s">
        <v>38</v>
      </c>
      <c r="F35" s="13"/>
      <c r="G35" s="8" t="s">
        <v>38</v>
      </c>
      <c r="H35" s="13"/>
      <c r="I35" s="11" t="s">
        <v>38</v>
      </c>
      <c r="J35" s="114"/>
      <c r="K35" s="72"/>
      <c r="L35" s="73"/>
    </row>
    <row r="36" spans="1:12">
      <c r="A36" s="169"/>
      <c r="B36" s="21"/>
      <c r="C36" s="7" t="s">
        <v>16</v>
      </c>
      <c r="D36" s="13"/>
      <c r="E36" s="11" t="s">
        <v>38</v>
      </c>
      <c r="F36" s="13"/>
      <c r="G36" s="8" t="s">
        <v>38</v>
      </c>
      <c r="H36" s="13"/>
      <c r="I36" s="11" t="s">
        <v>38</v>
      </c>
      <c r="J36" s="114"/>
      <c r="K36" s="72"/>
      <c r="L36" s="73"/>
    </row>
    <row r="37" spans="1:12">
      <c r="A37" s="169"/>
      <c r="B37" s="21"/>
      <c r="C37" s="7" t="s">
        <v>17</v>
      </c>
      <c r="D37" s="13"/>
      <c r="E37" s="11" t="s">
        <v>38</v>
      </c>
      <c r="F37" s="13"/>
      <c r="G37" s="8" t="s">
        <v>38</v>
      </c>
      <c r="H37" s="13"/>
      <c r="I37" s="11" t="s">
        <v>38</v>
      </c>
      <c r="J37" s="114"/>
      <c r="K37" s="72"/>
      <c r="L37" s="73"/>
    </row>
    <row r="38" spans="1:12">
      <c r="A38" s="169"/>
      <c r="B38" s="21"/>
      <c r="C38" s="7" t="s">
        <v>18</v>
      </c>
      <c r="D38" s="13"/>
      <c r="E38" s="11" t="s">
        <v>38</v>
      </c>
      <c r="F38" s="13"/>
      <c r="G38" s="8" t="s">
        <v>38</v>
      </c>
      <c r="H38" s="13"/>
      <c r="I38" s="11" t="s">
        <v>38</v>
      </c>
      <c r="J38" s="114"/>
      <c r="K38" s="72"/>
      <c r="L38" s="73"/>
    </row>
    <row r="39" spans="1:12">
      <c r="A39" s="169"/>
      <c r="B39" s="21"/>
      <c r="C39" s="7" t="s">
        <v>19</v>
      </c>
      <c r="D39" s="13"/>
      <c r="E39" s="11" t="s">
        <v>38</v>
      </c>
      <c r="F39" s="13"/>
      <c r="G39" s="8" t="s">
        <v>38</v>
      </c>
      <c r="H39" s="13"/>
      <c r="I39" s="11" t="s">
        <v>38</v>
      </c>
      <c r="J39" s="114"/>
      <c r="K39" s="72"/>
      <c r="L39" s="73"/>
    </row>
    <row r="40" spans="1:12">
      <c r="A40" s="169"/>
      <c r="B40" s="21"/>
      <c r="C40" s="65" t="s">
        <v>20</v>
      </c>
      <c r="D40" s="56"/>
      <c r="E40" s="66" t="s">
        <v>38</v>
      </c>
      <c r="F40" s="56"/>
      <c r="G40" s="67" t="s">
        <v>38</v>
      </c>
      <c r="H40" s="56"/>
      <c r="I40" s="66" t="s">
        <v>38</v>
      </c>
      <c r="J40" s="116"/>
      <c r="K40" s="72"/>
      <c r="L40" s="73"/>
    </row>
    <row r="41" spans="1:12">
      <c r="A41" s="169"/>
      <c r="B41" s="21"/>
      <c r="C41" s="7" t="s">
        <v>21</v>
      </c>
      <c r="D41" s="13"/>
      <c r="E41" s="11" t="s">
        <v>38</v>
      </c>
      <c r="F41" s="13"/>
      <c r="G41" s="8" t="s">
        <v>38</v>
      </c>
      <c r="H41" s="13"/>
      <c r="I41" s="11" t="s">
        <v>38</v>
      </c>
      <c r="J41" s="114"/>
      <c r="K41" s="72"/>
      <c r="L41" s="73"/>
    </row>
    <row r="42" spans="1:12">
      <c r="A42" s="169"/>
      <c r="B42" s="21"/>
      <c r="C42" s="65" t="s">
        <v>95</v>
      </c>
      <c r="D42" s="13"/>
      <c r="E42" s="11" t="s">
        <v>38</v>
      </c>
      <c r="F42" s="13"/>
      <c r="G42" s="8" t="s">
        <v>38</v>
      </c>
      <c r="H42" s="13"/>
      <c r="I42" s="11" t="s">
        <v>38</v>
      </c>
      <c r="J42" s="114"/>
      <c r="K42" s="72"/>
      <c r="L42" s="73"/>
    </row>
    <row r="43" spans="1:12">
      <c r="A43" s="169"/>
      <c r="B43" s="21"/>
      <c r="C43" s="65" t="s">
        <v>23</v>
      </c>
      <c r="D43" s="56"/>
      <c r="E43" s="66" t="s">
        <v>38</v>
      </c>
      <c r="F43" s="56"/>
      <c r="G43" s="67" t="s">
        <v>38</v>
      </c>
      <c r="H43" s="56"/>
      <c r="I43" s="66" t="s">
        <v>38</v>
      </c>
      <c r="J43" s="117"/>
      <c r="K43" s="74"/>
      <c r="L43" s="92" t="s">
        <v>113</v>
      </c>
    </row>
    <row r="44" spans="1:12">
      <c r="A44" s="169"/>
      <c r="B44" s="21"/>
      <c r="C44" s="65" t="s">
        <v>24</v>
      </c>
      <c r="D44" s="56"/>
      <c r="E44" s="66" t="s">
        <v>38</v>
      </c>
      <c r="F44" s="56"/>
      <c r="G44" s="67" t="s">
        <v>38</v>
      </c>
      <c r="H44" s="56"/>
      <c r="I44" s="66" t="s">
        <v>38</v>
      </c>
      <c r="J44" s="117"/>
      <c r="K44" s="74"/>
      <c r="L44" s="73"/>
    </row>
    <row r="45" spans="1:12">
      <c r="A45" s="169"/>
      <c r="B45" s="22"/>
      <c r="C45" s="68" t="s">
        <v>25</v>
      </c>
      <c r="D45" s="69"/>
      <c r="E45" s="70" t="s">
        <v>38</v>
      </c>
      <c r="F45" s="69"/>
      <c r="G45" s="71" t="s">
        <v>38</v>
      </c>
      <c r="H45" s="69"/>
      <c r="I45" s="70" t="s">
        <v>38</v>
      </c>
      <c r="J45" s="118"/>
      <c r="K45" s="74"/>
      <c r="L45" s="73"/>
    </row>
    <row r="46" spans="1:12">
      <c r="A46" s="169"/>
      <c r="B46" s="148" t="s">
        <v>26</v>
      </c>
      <c r="C46" s="174"/>
      <c r="D46" s="30">
        <f>SUM(D47:D54)</f>
        <v>0</v>
      </c>
      <c r="E46" s="27"/>
      <c r="F46" s="30">
        <f>SUM(F47:F54)</f>
        <v>0</v>
      </c>
      <c r="G46" s="23"/>
      <c r="H46" s="30">
        <f>SUM(H47:H54)</f>
        <v>0</v>
      </c>
      <c r="I46" s="27"/>
      <c r="J46" s="111"/>
      <c r="K46" s="72"/>
      <c r="L46" s="73"/>
    </row>
    <row r="47" spans="1:12">
      <c r="A47" s="169"/>
      <c r="B47" s="21"/>
      <c r="C47" s="7" t="s">
        <v>27</v>
      </c>
      <c r="D47" s="56"/>
      <c r="E47" s="11" t="s">
        <v>38</v>
      </c>
      <c r="F47" s="56"/>
      <c r="G47" s="8" t="s">
        <v>38</v>
      </c>
      <c r="H47" s="56"/>
      <c r="I47" s="11" t="s">
        <v>38</v>
      </c>
      <c r="J47" s="114"/>
      <c r="K47" s="72"/>
      <c r="L47" s="73"/>
    </row>
    <row r="48" spans="1:12">
      <c r="A48" s="169"/>
      <c r="B48" s="21"/>
      <c r="C48" s="7" t="s">
        <v>28</v>
      </c>
      <c r="D48" s="56"/>
      <c r="E48" s="11" t="s">
        <v>38</v>
      </c>
      <c r="F48" s="56"/>
      <c r="G48" s="8" t="s">
        <v>38</v>
      </c>
      <c r="H48" s="56"/>
      <c r="I48" s="11" t="s">
        <v>38</v>
      </c>
      <c r="J48" s="114"/>
      <c r="K48" s="72"/>
      <c r="L48" s="73"/>
    </row>
    <row r="49" spans="1:12">
      <c r="A49" s="169"/>
      <c r="B49" s="21"/>
      <c r="C49" s="7" t="s">
        <v>29</v>
      </c>
      <c r="D49" s="56"/>
      <c r="E49" s="11" t="s">
        <v>38</v>
      </c>
      <c r="F49" s="56"/>
      <c r="G49" s="8" t="s">
        <v>38</v>
      </c>
      <c r="H49" s="56"/>
      <c r="I49" s="11" t="s">
        <v>38</v>
      </c>
      <c r="J49" s="117"/>
      <c r="K49" s="72"/>
      <c r="L49" s="73"/>
    </row>
    <row r="50" spans="1:12">
      <c r="A50" s="169"/>
      <c r="B50" s="21"/>
      <c r="C50" s="65" t="s">
        <v>30</v>
      </c>
      <c r="D50" s="56"/>
      <c r="E50" s="66" t="s">
        <v>38</v>
      </c>
      <c r="F50" s="56"/>
      <c r="G50" s="67" t="s">
        <v>38</v>
      </c>
      <c r="H50" s="56"/>
      <c r="I50" s="66" t="s">
        <v>38</v>
      </c>
      <c r="J50" s="119"/>
      <c r="K50" s="74"/>
      <c r="L50" s="93" t="s">
        <v>102</v>
      </c>
    </row>
    <row r="51" spans="1:12">
      <c r="A51" s="169"/>
      <c r="B51" s="21"/>
      <c r="C51" s="65" t="s">
        <v>12</v>
      </c>
      <c r="D51" s="56"/>
      <c r="E51" s="66" t="s">
        <v>38</v>
      </c>
      <c r="F51" s="56"/>
      <c r="G51" s="67" t="s">
        <v>38</v>
      </c>
      <c r="H51" s="56"/>
      <c r="I51" s="66" t="s">
        <v>38</v>
      </c>
      <c r="J51" s="117"/>
      <c r="K51" s="74"/>
      <c r="L51" s="75"/>
    </row>
    <row r="52" spans="1:12">
      <c r="A52" s="169"/>
      <c r="B52" s="21"/>
      <c r="C52" s="7" t="s">
        <v>13</v>
      </c>
      <c r="D52" s="13"/>
      <c r="E52" s="11" t="s">
        <v>38</v>
      </c>
      <c r="F52" s="13"/>
      <c r="G52" s="8" t="s">
        <v>38</v>
      </c>
      <c r="H52" s="13"/>
      <c r="I52" s="11" t="s">
        <v>38</v>
      </c>
      <c r="J52" s="114"/>
      <c r="K52" s="72"/>
      <c r="L52" s="73"/>
    </row>
    <row r="53" spans="1:12">
      <c r="A53" s="169"/>
      <c r="B53" s="21"/>
      <c r="C53" s="7" t="s">
        <v>23</v>
      </c>
      <c r="D53" s="13"/>
      <c r="E53" s="11" t="s">
        <v>38</v>
      </c>
      <c r="F53" s="13"/>
      <c r="G53" s="8" t="s">
        <v>38</v>
      </c>
      <c r="H53" s="13"/>
      <c r="I53" s="11" t="s">
        <v>38</v>
      </c>
      <c r="J53" s="114"/>
      <c r="K53" s="72"/>
      <c r="L53" s="73"/>
    </row>
    <row r="54" spans="1:12">
      <c r="A54" s="169"/>
      <c r="B54" s="19"/>
      <c r="C54" s="7" t="s">
        <v>25</v>
      </c>
      <c r="D54" s="13"/>
      <c r="E54" s="11" t="s">
        <v>38</v>
      </c>
      <c r="F54" s="13"/>
      <c r="G54" s="8" t="s">
        <v>38</v>
      </c>
      <c r="H54" s="13"/>
      <c r="I54" s="11" t="s">
        <v>38</v>
      </c>
      <c r="J54" s="114"/>
      <c r="K54" s="72"/>
      <c r="L54" s="73"/>
    </row>
    <row r="55" spans="1:12">
      <c r="A55" s="169"/>
      <c r="B55" s="167" t="s">
        <v>32</v>
      </c>
      <c r="C55" s="168"/>
      <c r="D55" s="6"/>
      <c r="E55" s="4" t="s">
        <v>38</v>
      </c>
      <c r="F55" s="6"/>
      <c r="G55" s="5" t="s">
        <v>38</v>
      </c>
      <c r="H55" s="6"/>
      <c r="I55" s="4" t="s">
        <v>38</v>
      </c>
      <c r="J55" s="120"/>
      <c r="K55" s="72"/>
      <c r="L55" s="73"/>
    </row>
    <row r="56" spans="1:12">
      <c r="A56" s="169"/>
      <c r="B56" s="167" t="s">
        <v>33</v>
      </c>
      <c r="C56" s="168"/>
      <c r="D56" s="6"/>
      <c r="E56" s="4" t="s">
        <v>38</v>
      </c>
      <c r="F56" s="6"/>
      <c r="G56" s="5" t="s">
        <v>38</v>
      </c>
      <c r="H56" s="6"/>
      <c r="I56" s="4" t="s">
        <v>38</v>
      </c>
      <c r="J56" s="121"/>
      <c r="K56" s="72"/>
      <c r="L56" s="73"/>
    </row>
    <row r="57" spans="1:12">
      <c r="A57" s="169"/>
      <c r="B57" s="167" t="s">
        <v>106</v>
      </c>
      <c r="C57" s="168"/>
      <c r="D57" s="6"/>
      <c r="E57" s="4" t="s">
        <v>38</v>
      </c>
      <c r="F57" s="6"/>
      <c r="G57" s="5" t="s">
        <v>38</v>
      </c>
      <c r="H57" s="6"/>
      <c r="I57" s="4" t="s">
        <v>38</v>
      </c>
      <c r="J57" s="108"/>
      <c r="K57" s="72"/>
      <c r="L57" s="73"/>
    </row>
    <row r="58" spans="1:12" ht="15" customHeight="1">
      <c r="A58" s="170"/>
      <c r="B58" s="32" t="s">
        <v>43</v>
      </c>
      <c r="C58" s="32"/>
      <c r="D58" s="33">
        <f>SUM(D22:D26,D28:D45,D47:D57)</f>
        <v>0</v>
      </c>
      <c r="E58" s="34" t="s">
        <v>38</v>
      </c>
      <c r="F58" s="33">
        <f>SUM(F22:F26,F28:F45,F47:F57)</f>
        <v>0</v>
      </c>
      <c r="G58" s="32" t="s">
        <v>38</v>
      </c>
      <c r="H58" s="33">
        <f>SUM(H22:H26,H28:H45,H47:H57)</f>
        <v>0</v>
      </c>
      <c r="I58" s="34" t="s">
        <v>38</v>
      </c>
      <c r="J58" s="110"/>
      <c r="K58" s="72"/>
      <c r="L58" s="73"/>
    </row>
    <row r="60" spans="1:12" ht="15" customHeight="1">
      <c r="A60" s="166" t="s">
        <v>44</v>
      </c>
      <c r="B60" s="173"/>
      <c r="C60" s="173"/>
      <c r="D60" s="35">
        <f>D18-D58</f>
        <v>0</v>
      </c>
      <c r="E60" s="36" t="s">
        <v>38</v>
      </c>
      <c r="F60" s="35">
        <f>F18-F58</f>
        <v>0</v>
      </c>
      <c r="G60" s="37" t="s">
        <v>38</v>
      </c>
      <c r="H60" s="35">
        <f>H18-H58</f>
        <v>0</v>
      </c>
      <c r="I60" s="36" t="s">
        <v>38</v>
      </c>
    </row>
    <row r="62" spans="1:12">
      <c r="A62" t="s">
        <v>119</v>
      </c>
      <c r="B62" t="s">
        <v>123</v>
      </c>
    </row>
    <row r="63" spans="1:12">
      <c r="A63" t="s">
        <v>120</v>
      </c>
      <c r="B63" t="s">
        <v>124</v>
      </c>
    </row>
    <row r="64" spans="1:12">
      <c r="A64" t="s">
        <v>54</v>
      </c>
      <c r="B64" t="s">
        <v>55</v>
      </c>
    </row>
  </sheetData>
  <mergeCells count="30">
    <mergeCell ref="A6:C6"/>
    <mergeCell ref="A3:J3"/>
    <mergeCell ref="A5:C5"/>
    <mergeCell ref="D5:E5"/>
    <mergeCell ref="F5:G5"/>
    <mergeCell ref="H5:I5"/>
    <mergeCell ref="A7:C7"/>
    <mergeCell ref="A9:C9"/>
    <mergeCell ref="D9:E9"/>
    <mergeCell ref="F9:G9"/>
    <mergeCell ref="H9:I9"/>
    <mergeCell ref="B15:C15"/>
    <mergeCell ref="B16:C16"/>
    <mergeCell ref="B17:C17"/>
    <mergeCell ref="A20:C20"/>
    <mergeCell ref="D20:E20"/>
    <mergeCell ref="A10:A18"/>
    <mergeCell ref="B10:C10"/>
    <mergeCell ref="B11:C11"/>
    <mergeCell ref="B14:C14"/>
    <mergeCell ref="A60:C60"/>
    <mergeCell ref="H20:I20"/>
    <mergeCell ref="A21:A58"/>
    <mergeCell ref="B21:C21"/>
    <mergeCell ref="B27:C27"/>
    <mergeCell ref="B46:C46"/>
    <mergeCell ref="B55:C55"/>
    <mergeCell ref="B56:C56"/>
    <mergeCell ref="B57:C57"/>
    <mergeCell ref="F20:G20"/>
  </mergeCells>
  <phoneticPr fontId="2"/>
  <pageMargins left="0.59055118110236227" right="0.59055118110236227" top="0.59055118110236227" bottom="0.59055118110236227" header="0.31496062992125984" footer="0.31496062992125984"/>
  <pageSetup paperSize="9" scale="84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様式6-2積算・内容記入書</vt:lpstr>
      <vt:lpstr>収支予算書(認可保育所用)</vt:lpstr>
      <vt:lpstr>R11補助金算出表</vt:lpstr>
      <vt:lpstr>R12補助金算出表</vt:lpstr>
      <vt:lpstr>R13補助金算出表</vt:lpstr>
      <vt:lpstr>収支予算書(病児保育施設用)</vt:lpstr>
      <vt:lpstr>'R11補助金算出表'!Print_Area</vt:lpstr>
      <vt:lpstr>'R12補助金算出表'!Print_Area</vt:lpstr>
      <vt:lpstr>'R13補助金算出表'!Print_Area</vt:lpstr>
      <vt:lpstr>'収支予算書(認可保育所用)'!Print_Area</vt:lpstr>
      <vt:lpstr>'収支予算書(病児保育施設用)'!Print_Area</vt:lpstr>
      <vt:lpstr>'様式6-2積算・内容記入書'!Print_Area</vt:lpstr>
      <vt:lpstr>'様式6-2積算・内容記入書'!Print_Titles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朋子(ﾀｶﾊｼ ﾄﾓｺ)</dc:creator>
  <cp:lastModifiedBy>高橋 朋子(ﾀｶﾊｼ ﾄﾓｺ)</cp:lastModifiedBy>
  <cp:lastPrinted>2026-09-02T08:15:18Z</cp:lastPrinted>
  <dcterms:created xsi:type="dcterms:W3CDTF">2020-12-14T02:29:42Z</dcterms:created>
  <dcterms:modified xsi:type="dcterms:W3CDTF">2026-09-02T08:15:56Z</dcterms:modified>
</cp:coreProperties>
</file>